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kucerova.jana\Soubory\ROZPOČET\2024\"/>
    </mc:Choice>
  </mc:AlternateContent>
  <xr:revisionPtr revIDLastSave="0" documentId="13_ncr:1_{78EDCB1F-18EB-48E4-962F-1C85A6BE9509}" xr6:coauthVersionLast="47" xr6:coauthVersionMax="47" xr10:uidLastSave="{00000000-0000-0000-0000-000000000000}"/>
  <bookViews>
    <workbookView xWindow="-120" yWindow="-120" windowWidth="29040" windowHeight="15720" tabRatio="705" activeTab="5" xr2:uid="{00000000-000D-0000-FFFF-FFFF00000000}"/>
  </bookViews>
  <sheets>
    <sheet name="ÚVOD" sheetId="15" r:id="rId1"/>
    <sheet name="1-Položkový rozpočet" sheetId="14" r:id="rId2"/>
    <sheet name="2A-plán oprav a investic - PO" sheetId="7" r:id="rId3"/>
    <sheet name="2B-plán oprav a investic - SML" sheetId="16" r:id="rId4"/>
    <sheet name="3-Odpisový plán" sheetId="8" r:id="rId5"/>
    <sheet name="4-Prac.a mzdy,fondy," sheetId="13" r:id="rId6"/>
    <sheet name="Komentář IF" sheetId="17" r:id="rId7"/>
  </sheets>
  <definedNames>
    <definedName name="_xlnm.Print_Area" localSheetId="2">'2A-plán oprav a investic - PO'!$A$1:$G$53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" i="7" l="1"/>
  <c r="G8" i="7"/>
  <c r="G9" i="7"/>
  <c r="D4" i="17"/>
  <c r="I39" i="13" s="1"/>
  <c r="D9" i="17"/>
  <c r="C4" i="17"/>
  <c r="I36" i="13" s="1"/>
  <c r="B4" i="17"/>
  <c r="H17" i="13" l="1"/>
  <c r="H18" i="13" s="1"/>
  <c r="G17" i="13"/>
  <c r="G18" i="13" s="1"/>
  <c r="J33" i="8"/>
  <c r="I33" i="8"/>
  <c r="F33" i="8"/>
  <c r="D33" i="8"/>
  <c r="J29" i="8"/>
  <c r="J39" i="8" s="1"/>
  <c r="I29" i="8"/>
  <c r="F29" i="8"/>
  <c r="D29" i="8"/>
  <c r="I20" i="8"/>
  <c r="F20" i="8"/>
  <c r="D20" i="8"/>
  <c r="I14" i="8"/>
  <c r="J11" i="8"/>
  <c r="F9" i="8"/>
  <c r="B52" i="15"/>
  <c r="C3" i="13"/>
  <c r="C4" i="16"/>
  <c r="C3" i="14"/>
  <c r="I8" i="14"/>
  <c r="I9" i="14"/>
  <c r="I10" i="14"/>
  <c r="I11" i="14"/>
  <c r="G12" i="14"/>
  <c r="H12" i="14"/>
  <c r="I13" i="14"/>
  <c r="I14" i="14"/>
  <c r="I15" i="14"/>
  <c r="I16" i="14"/>
  <c r="G17" i="14"/>
  <c r="H17" i="14"/>
  <c r="I18" i="14"/>
  <c r="I19" i="14"/>
  <c r="I20" i="14"/>
  <c r="I39" i="8" l="1"/>
  <c r="J17" i="8"/>
  <c r="D14" i="8"/>
  <c r="J13" i="8"/>
  <c r="I9" i="8"/>
  <c r="I22" i="8" s="1"/>
  <c r="I43" i="8" s="1"/>
  <c r="J16" i="8"/>
  <c r="D9" i="8"/>
  <c r="F14" i="8"/>
  <c r="F22" i="8" s="1"/>
  <c r="J12" i="8"/>
  <c r="J18" i="8"/>
  <c r="D39" i="8"/>
  <c r="J19" i="8"/>
  <c r="F39" i="8"/>
  <c r="J10" i="8"/>
  <c r="J15" i="8"/>
  <c r="J21" i="8"/>
  <c r="J20" i="8" s="1"/>
  <c r="I12" i="14"/>
  <c r="I17" i="14"/>
  <c r="I17" i="13"/>
  <c r="I18" i="13" s="1"/>
  <c r="I55" i="14"/>
  <c r="I54" i="14"/>
  <c r="I53" i="14"/>
  <c r="I52" i="14"/>
  <c r="I51" i="14"/>
  <c r="I50" i="14"/>
  <c r="I49" i="14"/>
  <c r="I48" i="14"/>
  <c r="I47" i="14"/>
  <c r="I46" i="14"/>
  <c r="I45" i="14"/>
  <c r="I44" i="14"/>
  <c r="I41" i="14"/>
  <c r="I39" i="14"/>
  <c r="I38" i="14"/>
  <c r="I37" i="14"/>
  <c r="I36" i="14"/>
  <c r="I35" i="14"/>
  <c r="I34" i="14"/>
  <c r="I32" i="14"/>
  <c r="I31" i="14"/>
  <c r="I30" i="14"/>
  <c r="I28" i="14"/>
  <c r="I27" i="14"/>
  <c r="I26" i="14"/>
  <c r="I24" i="14"/>
  <c r="I23" i="14"/>
  <c r="I21" i="14"/>
  <c r="I41" i="8" l="1"/>
  <c r="D22" i="8"/>
  <c r="J14" i="8"/>
  <c r="J9" i="8"/>
  <c r="J22" i="8" l="1"/>
  <c r="G33" i="14"/>
  <c r="G25" i="14"/>
  <c r="G56" i="14"/>
  <c r="I33" i="13" l="1"/>
  <c r="C3" i="7"/>
  <c r="I42" i="13" l="1"/>
  <c r="G45" i="13" l="1"/>
  <c r="G44" i="13"/>
  <c r="C45" i="13"/>
  <c r="C44" i="13"/>
  <c r="G29" i="7"/>
  <c r="G28" i="7"/>
  <c r="G27" i="7"/>
  <c r="G26" i="7"/>
  <c r="G25" i="7"/>
  <c r="G24" i="7"/>
  <c r="G23" i="7"/>
  <c r="G22" i="7"/>
  <c r="G21" i="7"/>
  <c r="G20" i="7"/>
  <c r="G19" i="7"/>
  <c r="G18" i="7"/>
  <c r="G17" i="7"/>
  <c r="G16" i="7"/>
  <c r="G15" i="7"/>
  <c r="G14" i="7"/>
  <c r="G13" i="7"/>
  <c r="G12" i="7"/>
  <c r="G11" i="7"/>
  <c r="G10" i="7"/>
  <c r="E49" i="16"/>
  <c r="E48" i="16"/>
  <c r="C49" i="16"/>
  <c r="C48" i="16"/>
  <c r="E48" i="7"/>
  <c r="E47" i="7"/>
  <c r="C48" i="7"/>
  <c r="C47" i="7"/>
  <c r="C61" i="14"/>
  <c r="C60" i="14"/>
  <c r="H40" i="14"/>
  <c r="G40" i="14"/>
  <c r="G30" i="7" l="1"/>
  <c r="G31" i="16"/>
  <c r="G46" i="16"/>
  <c r="I42" i="14" l="1"/>
  <c r="H22" i="14"/>
  <c r="H25" i="14"/>
  <c r="H29" i="14"/>
  <c r="H33" i="14"/>
  <c r="H42" i="14"/>
  <c r="H56" i="14"/>
  <c r="G29" i="14"/>
  <c r="G22" i="14"/>
  <c r="G42" i="14"/>
  <c r="I25" i="14" l="1"/>
  <c r="I29" i="14"/>
  <c r="I56" i="14"/>
  <c r="H43" i="14"/>
  <c r="H57" i="14" s="1"/>
  <c r="I33" i="14"/>
  <c r="G43" i="14"/>
  <c r="G57" i="14" s="1"/>
  <c r="I22" i="14"/>
  <c r="I40" i="14"/>
  <c r="G45" i="7"/>
  <c r="I43" i="14" l="1"/>
  <c r="I57" i="14" s="1"/>
</calcChain>
</file>

<file path=xl/sharedStrings.xml><?xml version="1.0" encoding="utf-8"?>
<sst xmlns="http://schemas.openxmlformats.org/spreadsheetml/2006/main" count="273" uniqueCount="191">
  <si>
    <t>podpis:</t>
  </si>
  <si>
    <t xml:space="preserve">druh majetku / číslo odpisové skupiny </t>
  </si>
  <si>
    <t>pořizovací cena Kč</t>
  </si>
  <si>
    <t>oprávky k 1.1. sledovaného roku Kč</t>
  </si>
  <si>
    <t>zůstatková cena Kč</t>
  </si>
  <si>
    <t xml:space="preserve">doba odpisování </t>
  </si>
  <si>
    <t>roční odpisová sazba %</t>
  </si>
  <si>
    <t>účetní odpisy na sledovaný rok Kč</t>
  </si>
  <si>
    <t>movitý majetek celkem</t>
  </si>
  <si>
    <t>nemovitý majetek celkem</t>
  </si>
  <si>
    <t>Výpočet účetních odpisů za vlastní majetek příspěvkové organizace</t>
  </si>
  <si>
    <t>odpisový plán sestavil:</t>
  </si>
  <si>
    <t>ředitel organizace:</t>
  </si>
  <si>
    <t>XXX</t>
  </si>
  <si>
    <t>věcný obsah *)</t>
  </si>
  <si>
    <t>* podle povahy opravy vepsat částku do kolonky (čl.VI -vymezení maj.práv ve zřizovacích listinách přísp.organizace)</t>
  </si>
  <si>
    <t>doba odpisování</t>
  </si>
  <si>
    <t>roční odpisová sazba</t>
  </si>
  <si>
    <t>účetní odpisy na sledovaný rok</t>
  </si>
  <si>
    <t xml:space="preserve"> </t>
  </si>
  <si>
    <t>Účet</t>
  </si>
  <si>
    <t>Název</t>
  </si>
  <si>
    <t>spotřeba materiálu</t>
  </si>
  <si>
    <t>spotřeba energie</t>
  </si>
  <si>
    <t>prodané zboží</t>
  </si>
  <si>
    <t>seskup. 50 celkem</t>
  </si>
  <si>
    <t>opravy a udržování</t>
  </si>
  <si>
    <t>cestovné</t>
  </si>
  <si>
    <t>náklady na reprezentaci</t>
  </si>
  <si>
    <t>ostatní služby</t>
  </si>
  <si>
    <t>seskup. 51 celkem</t>
  </si>
  <si>
    <t>mzdové náklady</t>
  </si>
  <si>
    <t>zákonné soc. pojištění</t>
  </si>
  <si>
    <t>zákonné soc. náklady</t>
  </si>
  <si>
    <t>ostatní sociální náklady</t>
  </si>
  <si>
    <t>seskup. 52 celkem</t>
  </si>
  <si>
    <t>daň silniční</t>
  </si>
  <si>
    <t>ostatní daně a poplatky</t>
  </si>
  <si>
    <t>seskup. 53 celkem</t>
  </si>
  <si>
    <t>úroky</t>
  </si>
  <si>
    <t>kursové ztráty</t>
  </si>
  <si>
    <t>seskup. 54 celkem</t>
  </si>
  <si>
    <t>odpisy movitého majetku</t>
  </si>
  <si>
    <t>seskup. 55 celkem</t>
  </si>
  <si>
    <t>daň z příjmů</t>
  </si>
  <si>
    <t>seskup. 59 celkem</t>
  </si>
  <si>
    <t>N á k l a d y     celkem</t>
  </si>
  <si>
    <t>V ý n o s y      celkem</t>
  </si>
  <si>
    <t xml:space="preserve">dne:  </t>
  </si>
  <si>
    <r>
      <t xml:space="preserve">dne: </t>
    </r>
    <r>
      <rPr>
        <sz val="8"/>
        <rFont val="Arial"/>
        <family val="2"/>
        <charset val="238"/>
      </rPr>
      <t xml:space="preserve">  </t>
    </r>
  </si>
  <si>
    <t>Opravy a údržba</t>
  </si>
  <si>
    <t>Investice</t>
  </si>
  <si>
    <t>věcný obsah</t>
  </si>
  <si>
    <t xml:space="preserve">** doplňkový zdroj financování oprav a údržby, požadavek na rozpočet zřizovatele </t>
  </si>
  <si>
    <t>Pracovníci a mzdy</t>
  </si>
  <si>
    <t>prům.evidenční počet zaměstnaců ve fyzických osobách</t>
  </si>
  <si>
    <t>prům.evidenční počet zaměstnaců přepočtený</t>
  </si>
  <si>
    <t xml:space="preserve"> ostatní mzdy</t>
  </si>
  <si>
    <t xml:space="preserve"> ost.osobní náklady</t>
  </si>
  <si>
    <t xml:space="preserve"> Mzdové náklady celkem</t>
  </si>
  <si>
    <t>Poř.č.</t>
  </si>
  <si>
    <t xml:space="preserve"> plánovaná výše užití na investice</t>
  </si>
  <si>
    <t xml:space="preserve"> na převod do investičního fondu</t>
  </si>
  <si>
    <t xml:space="preserve"> odvod do rozpočtu města</t>
  </si>
  <si>
    <t>z odpisů</t>
  </si>
  <si>
    <t>z dotace města</t>
  </si>
  <si>
    <t>ostatní</t>
  </si>
  <si>
    <t>převod z RF</t>
  </si>
  <si>
    <t xml:space="preserve"> základní mzdy </t>
  </si>
  <si>
    <t xml:space="preserve"> náhrady mezd </t>
  </si>
  <si>
    <t xml:space="preserve"> prémie a odměny </t>
  </si>
  <si>
    <t xml:space="preserve"> příplatky celkem </t>
  </si>
  <si>
    <t xml:space="preserve"> v tom:osobní příplatky </t>
  </si>
  <si>
    <t xml:space="preserve">Průměrná měsíční mzda </t>
  </si>
  <si>
    <t xml:space="preserve">Měsíční výše tarifních platů (v Kč) přepočtených na úvazky stanovených ke dni  </t>
  </si>
  <si>
    <t>Mzdy     ( v Kč)</t>
  </si>
  <si>
    <t>název organizace:</t>
  </si>
  <si>
    <t>odpisy nemovitého majetku</t>
  </si>
  <si>
    <t>prodaný majetek</t>
  </si>
  <si>
    <t>pokuty, penále a úroky z prodlení</t>
  </si>
  <si>
    <t>seskup. 56 celkem</t>
  </si>
  <si>
    <t>ostatní finanční náklady</t>
  </si>
  <si>
    <t>552-554</t>
  </si>
  <si>
    <t>spotřeba jiných neskladovatelných dodávek</t>
  </si>
  <si>
    <t>532-9</t>
  </si>
  <si>
    <t>prodaný materiál</t>
  </si>
  <si>
    <t>60-66</t>
  </si>
  <si>
    <t>výnosy z činnosti včetně finančních celkem(bez účtu 648)</t>
  </si>
  <si>
    <t>671-3,4</t>
  </si>
  <si>
    <t>poř.č.</t>
  </si>
  <si>
    <t>použití finančních fondů do rozpočtu</t>
  </si>
  <si>
    <t>příspěvky a dotace od jiných ÚSC</t>
  </si>
  <si>
    <t>ostatní příspěvky a dotace</t>
  </si>
  <si>
    <t>sestavil:</t>
  </si>
  <si>
    <t>plánovaná tvorba fondu celkem</t>
  </si>
  <si>
    <t xml:space="preserve">plánované užití RF </t>
  </si>
  <si>
    <t xml:space="preserve">plánovaná tvorba IF </t>
  </si>
  <si>
    <t>plánované užití IF</t>
  </si>
  <si>
    <t>ostatní náklady z činnosti</t>
  </si>
  <si>
    <t>tvorba a zúčtování rezerv a opravných položek</t>
  </si>
  <si>
    <t>náklady z vyřazených pohledávek</t>
  </si>
  <si>
    <t>náklady z drobného dlouhodobého majetku</t>
  </si>
  <si>
    <t>Výsledek hospodaření</t>
  </si>
  <si>
    <t xml:space="preserve">název organizace:                                                                                                                                            </t>
  </si>
  <si>
    <t xml:space="preserve">sídlo organizace:      </t>
  </si>
  <si>
    <t>datum a podpis:</t>
  </si>
  <si>
    <t>ředitel PO:</t>
  </si>
  <si>
    <t>Příspěvková organizace statutárního města Liberec</t>
  </si>
  <si>
    <t>financovaných z rozpočtu příspěvkové organizace</t>
  </si>
  <si>
    <t xml:space="preserve"> CELKEM</t>
  </si>
  <si>
    <t>financované z rozpočtu organizace</t>
  </si>
  <si>
    <t xml:space="preserve">financované z fondů organizace </t>
  </si>
  <si>
    <t>CELKEM</t>
  </si>
  <si>
    <t>financovaných z rozpočtu zřizovatele</t>
  </si>
  <si>
    <t>financované z rozpočtu zřizovatele</t>
  </si>
  <si>
    <t>věcný obsah **)</t>
  </si>
  <si>
    <t>(podléhá případným změnám nebo úpravám v průběhu roku dle finančních možností a strategických rozhodnutí zřizovatele)</t>
  </si>
  <si>
    <t>v Kč</t>
  </si>
  <si>
    <t>Fondy organizace (v Kč)</t>
  </si>
  <si>
    <r>
      <t xml:space="preserve">příspěvek na </t>
    </r>
    <r>
      <rPr>
        <b/>
        <sz val="9"/>
        <rFont val="Arial CE"/>
        <charset val="238"/>
      </rPr>
      <t>provoz</t>
    </r>
    <r>
      <rPr>
        <sz val="9"/>
        <rFont val="Arial CE"/>
        <family val="2"/>
        <charset val="238"/>
      </rPr>
      <t xml:space="preserve"> od zřizovatele</t>
    </r>
  </si>
  <si>
    <r>
      <t xml:space="preserve">příspěvek na </t>
    </r>
    <r>
      <rPr>
        <b/>
        <sz val="9"/>
        <rFont val="Arial CE"/>
        <charset val="238"/>
      </rPr>
      <t>odpisy</t>
    </r>
    <r>
      <rPr>
        <sz val="9"/>
        <rFont val="Arial CE"/>
        <family val="2"/>
        <charset val="238"/>
      </rPr>
      <t xml:space="preserve"> od zřizovatele</t>
    </r>
  </si>
  <si>
    <r>
      <rPr>
        <b/>
        <sz val="9"/>
        <rFont val="Arial CE"/>
        <charset val="238"/>
      </rPr>
      <t>účelové příspěvky</t>
    </r>
    <r>
      <rPr>
        <sz val="9"/>
        <rFont val="Arial CE"/>
        <family val="2"/>
        <charset val="238"/>
      </rPr>
      <t xml:space="preserve"> od zřizovatele </t>
    </r>
  </si>
  <si>
    <r>
      <t xml:space="preserve">příspěvek na </t>
    </r>
    <r>
      <rPr>
        <b/>
        <sz val="9"/>
        <rFont val="Arial CE"/>
        <charset val="238"/>
      </rPr>
      <t>elektrickou energii</t>
    </r>
  </si>
  <si>
    <r>
      <t xml:space="preserve">příspěvek na </t>
    </r>
    <r>
      <rPr>
        <b/>
        <sz val="9"/>
        <rFont val="Arial CE"/>
        <charset val="238"/>
      </rPr>
      <t>vodu</t>
    </r>
  </si>
  <si>
    <r>
      <t xml:space="preserve">příspěvek na </t>
    </r>
    <r>
      <rPr>
        <b/>
        <sz val="9"/>
        <rFont val="Arial CE"/>
        <charset val="238"/>
      </rPr>
      <t>teplo</t>
    </r>
  </si>
  <si>
    <r>
      <t xml:space="preserve">příspěvek na </t>
    </r>
    <r>
      <rPr>
        <b/>
        <sz val="9"/>
        <rFont val="Arial CE"/>
        <charset val="238"/>
      </rPr>
      <t xml:space="preserve">plyn </t>
    </r>
  </si>
  <si>
    <r>
      <rPr>
        <sz val="9"/>
        <rFont val="Arial CE"/>
        <charset val="238"/>
      </rPr>
      <t xml:space="preserve">příspěvek na </t>
    </r>
    <r>
      <rPr>
        <b/>
        <sz val="9"/>
        <rFont val="Arial CE"/>
        <charset val="238"/>
      </rPr>
      <t>ostatní náklady energií</t>
    </r>
  </si>
  <si>
    <t>1. POLOŽKOVÝ ROZPOČET  2024</t>
  </si>
  <si>
    <t>2A. PLÁN OPRAV A INVESTIC ORGANIZACE NA ROK 2024</t>
  </si>
  <si>
    <t>2B. PLÁN OPRAV A INVESTIC ORGANIZACE NA ROK 2024</t>
  </si>
  <si>
    <t>4.  PRACOVNÍCI A MZDY, FONDY 2024</t>
  </si>
  <si>
    <t>očekávaný stav rezervního fondu (RF) celkem k 31. 12. 2024</t>
  </si>
  <si>
    <t>očekávaný stav investičního fondu (IF) k 31. 12. 2024</t>
  </si>
  <si>
    <t xml:space="preserve"> na provozní náklady [písm.a) a b),odst.3,§30 Zákona č. 250/2000Sb]</t>
  </si>
  <si>
    <t xml:space="preserve"> ostatní použití [písm. c) a d),odst.3,§30 Zákona č. 250/2000Sb]</t>
  </si>
  <si>
    <t xml:space="preserve"> na opravy a údržbu nemov.maj.[písm. d),odst.2,§31 Zákona č. 250/2000]</t>
  </si>
  <si>
    <t>31. 12. 2023</t>
  </si>
  <si>
    <t>30. 6. 2024</t>
  </si>
  <si>
    <t>Aktualizace rozpočtu organizace na rok 2024</t>
  </si>
  <si>
    <t>Změna proti schválenemu rozpočtu 2024</t>
  </si>
  <si>
    <r>
      <t>Poznámka</t>
    </r>
    <r>
      <rPr>
        <b/>
        <sz val="9"/>
        <color rgb="FFC00000"/>
        <rFont val="Arial CE"/>
        <charset val="238"/>
      </rPr>
      <t>: komentáře ke změnám v položkách uvádějte na samostatné příloze</t>
    </r>
  </si>
  <si>
    <t>schválený rozpočet na rok 2024</t>
  </si>
  <si>
    <t>aktualizovaný rozpočet na rok 2024</t>
  </si>
  <si>
    <t>schválený plán na rok 2024</t>
  </si>
  <si>
    <t>aktualizovaný plán na rok 2024</t>
  </si>
  <si>
    <t>stav rezervního fondu (RF) celkem k 1. 1. 2024</t>
  </si>
  <si>
    <t>stav investičního (IF) k 1. 1. 2024</t>
  </si>
  <si>
    <t>skutečnost roku 2023</t>
  </si>
  <si>
    <t>Městské lesy Liberec, p. o.</t>
  </si>
  <si>
    <t>Lidové sady 425/1, 460 01 Liberec I</t>
  </si>
  <si>
    <t>Bc. Jiří Bliml</t>
  </si>
  <si>
    <t>Výpočet účetních odpisů za majetek zřizovatele svěřený do správy příspěvkové organizace</t>
  </si>
  <si>
    <t>stanovené zřizovatelem*</t>
  </si>
  <si>
    <t>odpisová skupina 1</t>
  </si>
  <si>
    <t>odpisová skupina 2</t>
  </si>
  <si>
    <t>odpisová skupina 3</t>
  </si>
  <si>
    <t>odpisová skupina 4</t>
  </si>
  <si>
    <t>odpisová skupina 5</t>
  </si>
  <si>
    <t>odpisová skupina 6</t>
  </si>
  <si>
    <t>odpisová skupina 7</t>
  </si>
  <si>
    <t>software</t>
  </si>
  <si>
    <r>
      <rPr>
        <b/>
        <sz val="8"/>
        <rFont val="Arial"/>
        <family val="2"/>
        <charset val="238"/>
      </rPr>
      <t xml:space="preserve">celkem za majetek zřizovatele </t>
    </r>
    <r>
      <rPr>
        <sz val="8"/>
        <rFont val="Arial"/>
        <family val="2"/>
        <charset val="238"/>
      </rPr>
      <t>(ř.1 + ř.5)</t>
    </r>
  </si>
  <si>
    <t>stanovené organizací</t>
  </si>
  <si>
    <r>
      <rPr>
        <b/>
        <sz val="8"/>
        <rFont val="Arial"/>
        <family val="2"/>
        <charset val="238"/>
      </rPr>
      <t xml:space="preserve">celkem za majetek vlastní </t>
    </r>
    <r>
      <rPr>
        <sz val="8"/>
        <rFont val="Arial"/>
        <family val="2"/>
        <charset val="238"/>
      </rPr>
      <t>(ř.11 + ř.15)</t>
    </r>
  </si>
  <si>
    <r>
      <rPr>
        <b/>
        <sz val="10"/>
        <rFont val="Arial"/>
        <family val="2"/>
        <charset val="238"/>
      </rPr>
      <t xml:space="preserve">Celkem odpisy za organizaci  </t>
    </r>
    <r>
      <rPr>
        <sz val="10"/>
        <rFont val="Arial"/>
        <family val="2"/>
        <charset val="238"/>
      </rPr>
      <t>( ř.10 + ř.20 )</t>
    </r>
  </si>
  <si>
    <t>z toho z investičního transferu</t>
  </si>
  <si>
    <t>Dotace na odpisy</t>
  </si>
  <si>
    <t>Veronika Klozová</t>
  </si>
  <si>
    <t>dne:</t>
  </si>
  <si>
    <t>Jiří Bliml</t>
  </si>
  <si>
    <t>vedoucí odboru :</t>
  </si>
  <si>
    <t>3.ODPISOVÝ PLÁN ORGANIZACE NA ROK 2024</t>
  </si>
  <si>
    <t>Městské lesy Liberec, p.o.</t>
  </si>
  <si>
    <t>Komentář investiční fond:</t>
  </si>
  <si>
    <t>Přijaté dotace za rok 2024</t>
  </si>
  <si>
    <t>Zůstatek nevyčerpaný IF</t>
  </si>
  <si>
    <t>Zůstatek k 1.1.2024</t>
  </si>
  <si>
    <t>Celkem</t>
  </si>
  <si>
    <t>Nevyčerpaný participativní rozpočet Lesní koupaliště do  konce roku 2024</t>
  </si>
  <si>
    <t>IF participativní rozpočet Lesní koupaliště 2026</t>
  </si>
  <si>
    <t>IF participativní rozpočet Běžecké tratě Rupr. 2026</t>
  </si>
  <si>
    <t>IF dotace obnova lesních cest</t>
  </si>
  <si>
    <t>IF dotace na  Projektová dokumentace Vesec</t>
  </si>
  <si>
    <t>IF dotace na dostavbu zázemí Lesního koupaliště</t>
  </si>
  <si>
    <t>Předpokládané použití do konce roku 2024</t>
  </si>
  <si>
    <t>zahradní domek</t>
  </si>
  <si>
    <t>projektová dokumentace</t>
  </si>
  <si>
    <t>realizované opravy</t>
  </si>
  <si>
    <t>projekt opravy Lesních cest</t>
  </si>
  <si>
    <t>oprava vozidla Toyota</t>
  </si>
  <si>
    <t>opravy štípacího stroje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</si>
</sst>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č&quot;_-;\-* #,##0.00\ &quot;Kč&quot;_-;_-* &quot;-&quot;??\ &quot;Kč&quot;_-;_-@_-"/>
  </numFmts>
  <fonts count="47" x14ac:knownFonts="1">
    <font>
      <sz val="10"/>
      <name val="Arial CE"/>
      <charset val="238"/>
    </font>
    <font>
      <sz val="10"/>
      <name val="Arial CE"/>
      <charset val="238"/>
    </font>
    <font>
      <sz val="8"/>
      <name val="Arial CE"/>
      <charset val="238"/>
    </font>
    <font>
      <sz val="8"/>
      <name val="Arial CE"/>
      <family val="2"/>
      <charset val="238"/>
    </font>
    <font>
      <b/>
      <sz val="10"/>
      <name val="Arial CE"/>
      <family val="2"/>
      <charset val="238"/>
    </font>
    <font>
      <b/>
      <sz val="8"/>
      <name val="Arial CE"/>
      <family val="2"/>
      <charset val="238"/>
    </font>
    <font>
      <sz val="10"/>
      <name val="Arial CE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b/>
      <u/>
      <sz val="10"/>
      <name val="Arial CE"/>
      <family val="2"/>
      <charset val="238"/>
    </font>
    <font>
      <sz val="9"/>
      <name val="Arial CE"/>
      <family val="2"/>
      <charset val="238"/>
    </font>
    <font>
      <u/>
      <sz val="10"/>
      <name val="Arial CE"/>
      <family val="2"/>
      <charset val="238"/>
    </font>
    <font>
      <sz val="11"/>
      <name val="Arial CE"/>
      <family val="2"/>
      <charset val="238"/>
    </font>
    <font>
      <b/>
      <sz val="12"/>
      <color indexed="10"/>
      <name val="Arial CE"/>
      <family val="2"/>
      <charset val="238"/>
    </font>
    <font>
      <b/>
      <sz val="9"/>
      <name val="Arial CE"/>
      <family val="2"/>
      <charset val="238"/>
    </font>
    <font>
      <sz val="12"/>
      <name val="Arial CE"/>
      <family val="2"/>
      <charset val="238"/>
    </font>
    <font>
      <b/>
      <i/>
      <sz val="12"/>
      <name val="Arial CE"/>
      <charset val="238"/>
    </font>
    <font>
      <b/>
      <sz val="12"/>
      <name val="Arial CE"/>
      <charset val="238"/>
    </font>
    <font>
      <b/>
      <sz val="12"/>
      <name val="Arial CE"/>
      <family val="2"/>
      <charset val="238"/>
    </font>
    <font>
      <sz val="9"/>
      <name val="Arial"/>
      <family val="2"/>
      <charset val="238"/>
    </font>
    <font>
      <u/>
      <sz val="9"/>
      <name val="Arial CE"/>
      <family val="2"/>
      <charset val="238"/>
    </font>
    <font>
      <b/>
      <i/>
      <sz val="9"/>
      <name val="Arial CE"/>
      <family val="2"/>
      <charset val="238"/>
    </font>
    <font>
      <b/>
      <sz val="10"/>
      <name val="Arial CE"/>
      <charset val="238"/>
    </font>
    <font>
      <b/>
      <sz val="9"/>
      <name val="Arial"/>
      <family val="2"/>
      <charset val="238"/>
    </font>
    <font>
      <b/>
      <sz val="9"/>
      <name val="Arial CE"/>
      <charset val="238"/>
    </font>
    <font>
      <sz val="9"/>
      <name val="Arial CE"/>
      <charset val="238"/>
    </font>
    <font>
      <b/>
      <sz val="8"/>
      <name val="Arial CE"/>
      <charset val="238"/>
    </font>
    <font>
      <b/>
      <i/>
      <sz val="11"/>
      <name val="Arial CE"/>
      <charset val="238"/>
    </font>
    <font>
      <b/>
      <i/>
      <sz val="11"/>
      <name val="Arial CE"/>
      <family val="2"/>
      <charset val="238"/>
    </font>
    <font>
      <b/>
      <u/>
      <sz val="10"/>
      <name val="Arial"/>
      <family val="2"/>
      <charset val="238"/>
    </font>
    <font>
      <sz val="14"/>
      <name val="Arial CE"/>
      <charset val="238"/>
    </font>
    <font>
      <b/>
      <i/>
      <u/>
      <sz val="14"/>
      <name val="Arial CE"/>
      <charset val="238"/>
    </font>
    <font>
      <b/>
      <i/>
      <sz val="16"/>
      <name val="Arial CE"/>
      <charset val="238"/>
    </font>
    <font>
      <i/>
      <sz val="10"/>
      <name val="Arial CE"/>
      <charset val="238"/>
    </font>
    <font>
      <b/>
      <i/>
      <u/>
      <sz val="10"/>
      <name val="Arial CE"/>
      <charset val="238"/>
    </font>
    <font>
      <i/>
      <sz val="14"/>
      <name val="Arial CE"/>
      <charset val="238"/>
    </font>
    <font>
      <i/>
      <sz val="8.5"/>
      <name val="Arial CE"/>
      <charset val="238"/>
    </font>
    <font>
      <b/>
      <sz val="8.5"/>
      <name val="Arial CE"/>
      <charset val="238"/>
    </font>
    <font>
      <b/>
      <u/>
      <sz val="9"/>
      <color rgb="FFC00000"/>
      <name val="Arial CE"/>
      <charset val="238"/>
    </font>
    <font>
      <b/>
      <sz val="9"/>
      <color rgb="FFC00000"/>
      <name val="Arial CE"/>
      <charset val="238"/>
    </font>
    <font>
      <b/>
      <sz val="10"/>
      <color rgb="FFC00000"/>
      <name val="Arial CE"/>
      <charset val="238"/>
    </font>
    <font>
      <b/>
      <sz val="14"/>
      <name val="Arial CE"/>
      <charset val="238"/>
    </font>
    <font>
      <b/>
      <u/>
      <sz val="10"/>
      <name val="Arial CE"/>
      <charset val="238"/>
    </font>
    <font>
      <sz val="9"/>
      <color rgb="FF000000"/>
      <name val="Arial"/>
      <family val="2"/>
      <charset val="238"/>
    </font>
    <font>
      <b/>
      <i/>
      <sz val="9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C5D9F1"/>
        <bgColor indexed="64"/>
      </patternFill>
    </fill>
    <fill>
      <patternFill patternType="solid">
        <fgColor theme="6" tint="0.79998168889431442"/>
        <bgColor indexed="64"/>
      </patternFill>
    </fill>
  </fills>
  <borders count="15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dashed">
        <color indexed="64"/>
      </top>
      <bottom/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/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 style="dashed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dashed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dashed">
        <color indexed="64"/>
      </bottom>
      <diagonal/>
    </border>
    <border>
      <left/>
      <right/>
      <top style="thick">
        <color indexed="64"/>
      </top>
      <bottom style="dashed">
        <color indexed="64"/>
      </bottom>
      <diagonal/>
    </border>
    <border>
      <left/>
      <right style="medium">
        <color indexed="64"/>
      </right>
      <top style="thick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dashed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 style="double">
        <color indexed="8"/>
      </right>
      <top style="medium">
        <color indexed="8"/>
      </top>
      <bottom style="medium">
        <color indexed="8"/>
      </bottom>
      <diagonal/>
    </border>
    <border>
      <left style="double">
        <color indexed="8"/>
      </left>
      <right style="double">
        <color indexed="8"/>
      </right>
      <top/>
      <bottom style="double">
        <color indexed="8"/>
      </bottom>
      <diagonal/>
    </border>
    <border>
      <left style="double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8"/>
      </bottom>
      <diagonal/>
    </border>
    <border>
      <left/>
      <right/>
      <top style="medium">
        <color indexed="64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</borders>
  <cellStyleXfs count="3">
    <xf numFmtId="0" fontId="0" fillId="0" borderId="0"/>
    <xf numFmtId="0" fontId="7" fillId="0" borderId="0"/>
    <xf numFmtId="0" fontId="1" fillId="0" borderId="0"/>
  </cellStyleXfs>
  <cellXfs count="442">
    <xf numFmtId="0" fontId="0" fillId="0" borderId="0" xfId="0"/>
    <xf numFmtId="0" fontId="3" fillId="0" borderId="0" xfId="0" applyFont="1"/>
    <xf numFmtId="0" fontId="5" fillId="0" borderId="0" xfId="0" applyFont="1" applyAlignment="1">
      <alignment horizontal="center"/>
    </xf>
    <xf numFmtId="0" fontId="7" fillId="0" borderId="0" xfId="1"/>
    <xf numFmtId="0" fontId="4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4" xfId="0" applyFont="1" applyBorder="1"/>
    <xf numFmtId="0" fontId="8" fillId="0" borderId="0" xfId="1" applyFont="1" applyAlignment="1">
      <alignment horizontal="left" vertical="center"/>
    </xf>
    <xf numFmtId="0" fontId="12" fillId="0" borderId="0" xfId="0" applyFont="1"/>
    <xf numFmtId="0" fontId="17" fillId="0" borderId="0" xfId="0" applyFont="1"/>
    <xf numFmtId="0" fontId="17" fillId="0" borderId="6" xfId="0" applyFont="1" applyBorder="1"/>
    <xf numFmtId="0" fontId="17" fillId="0" borderId="7" xfId="0" applyFont="1" applyBorder="1"/>
    <xf numFmtId="0" fontId="17" fillId="0" borderId="8" xfId="0" applyFont="1" applyBorder="1"/>
    <xf numFmtId="0" fontId="18" fillId="0" borderId="9" xfId="0" applyFont="1" applyBorder="1" applyAlignment="1">
      <alignment horizontal="left"/>
    </xf>
    <xf numFmtId="0" fontId="0" fillId="0" borderId="10" xfId="0" applyBorder="1"/>
    <xf numFmtId="0" fontId="0" fillId="0" borderId="11" xfId="0" applyBorder="1"/>
    <xf numFmtId="0" fontId="19" fillId="0" borderId="10" xfId="0" applyFont="1" applyBorder="1"/>
    <xf numFmtId="0" fontId="14" fillId="0" borderId="10" xfId="0" applyFont="1" applyBorder="1"/>
    <xf numFmtId="0" fontId="14" fillId="0" borderId="11" xfId="0" applyFont="1" applyBorder="1"/>
    <xf numFmtId="0" fontId="17" fillId="0" borderId="12" xfId="0" applyFont="1" applyBorder="1"/>
    <xf numFmtId="0" fontId="20" fillId="0" borderId="10" xfId="0" applyFont="1" applyBorder="1"/>
    <xf numFmtId="0" fontId="20" fillId="0" borderId="13" xfId="0" applyFont="1" applyBorder="1" applyAlignment="1">
      <alignment horizontal="left"/>
    </xf>
    <xf numFmtId="0" fontId="17" fillId="0" borderId="14" xfId="0" applyFont="1" applyBorder="1"/>
    <xf numFmtId="0" fontId="0" fillId="0" borderId="14" xfId="0" applyBorder="1"/>
    <xf numFmtId="0" fontId="0" fillId="0" borderId="15" xfId="0" applyBorder="1"/>
    <xf numFmtId="0" fontId="17" fillId="0" borderId="16" xfId="0" applyFont="1" applyBorder="1"/>
    <xf numFmtId="0" fontId="0" fillId="0" borderId="16" xfId="0" applyBorder="1"/>
    <xf numFmtId="0" fontId="0" fillId="0" borderId="17" xfId="0" applyBorder="1"/>
    <xf numFmtId="0" fontId="22" fillId="0" borderId="0" xfId="0" applyFont="1"/>
    <xf numFmtId="0" fontId="6" fillId="0" borderId="21" xfId="0" applyFont="1" applyBorder="1" applyAlignment="1">
      <alignment horizontal="left"/>
    </xf>
    <xf numFmtId="0" fontId="6" fillId="0" borderId="22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6" fillId="0" borderId="23" xfId="0" applyFont="1" applyBorder="1" applyAlignment="1">
      <alignment horizontal="left"/>
    </xf>
    <xf numFmtId="0" fontId="6" fillId="0" borderId="24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0" fillId="0" borderId="22" xfId="0" applyBorder="1" applyAlignment="1">
      <alignment horizontal="left"/>
    </xf>
    <xf numFmtId="0" fontId="3" fillId="0" borderId="0" xfId="0" applyFont="1" applyProtection="1">
      <protection locked="0"/>
    </xf>
    <xf numFmtId="0" fontId="0" fillId="0" borderId="0" xfId="0" applyProtection="1">
      <protection locked="0"/>
    </xf>
    <xf numFmtId="0" fontId="3" fillId="0" borderId="0" xfId="0" applyFont="1" applyAlignment="1">
      <alignment horizontal="center"/>
    </xf>
    <xf numFmtId="3" fontId="5" fillId="0" borderId="0" xfId="0" applyNumberFormat="1" applyFont="1" applyAlignment="1">
      <alignment horizontal="center"/>
    </xf>
    <xf numFmtId="0" fontId="0" fillId="0" borderId="28" xfId="0" applyBorder="1"/>
    <xf numFmtId="0" fontId="23" fillId="0" borderId="0" xfId="0" applyFont="1" applyAlignment="1">
      <alignment horizontal="left"/>
    </xf>
    <xf numFmtId="0" fontId="16" fillId="0" borderId="0" xfId="0" applyFont="1" applyAlignment="1">
      <alignment horizontal="center"/>
    </xf>
    <xf numFmtId="0" fontId="16" fillId="0" borderId="0" xfId="0" applyFont="1"/>
    <xf numFmtId="0" fontId="17" fillId="0" borderId="31" xfId="0" applyFont="1" applyBorder="1"/>
    <xf numFmtId="0" fontId="17" fillId="0" borderId="32" xfId="0" applyFont="1" applyBorder="1"/>
    <xf numFmtId="0" fontId="12" fillId="0" borderId="0" xfId="0" applyFont="1" applyProtection="1">
      <protection locked="0"/>
    </xf>
    <xf numFmtId="0" fontId="0" fillId="0" borderId="33" xfId="0" applyBorder="1" applyAlignment="1">
      <alignment horizontal="left" vertical="center"/>
    </xf>
    <xf numFmtId="0" fontId="7" fillId="0" borderId="0" xfId="1" applyAlignment="1" applyProtection="1">
      <alignment horizontal="center"/>
      <protection locked="0"/>
    </xf>
    <xf numFmtId="0" fontId="9" fillId="0" borderId="0" xfId="1" applyFont="1" applyProtection="1">
      <protection locked="0"/>
    </xf>
    <xf numFmtId="0" fontId="6" fillId="0" borderId="34" xfId="0" applyFont="1" applyBorder="1" applyAlignment="1">
      <alignment horizontal="left"/>
    </xf>
    <xf numFmtId="0" fontId="15" fillId="0" borderId="31" xfId="0" applyFont="1" applyBorder="1"/>
    <xf numFmtId="0" fontId="6" fillId="0" borderId="35" xfId="0" applyFont="1" applyBorder="1" applyAlignment="1">
      <alignment horizontal="left"/>
    </xf>
    <xf numFmtId="3" fontId="12" fillId="0" borderId="25" xfId="0" applyNumberFormat="1" applyFont="1" applyBorder="1"/>
    <xf numFmtId="0" fontId="6" fillId="0" borderId="36" xfId="0" applyFont="1" applyBorder="1" applyAlignment="1">
      <alignment horizontal="left" vertical="center"/>
    </xf>
    <xf numFmtId="0" fontId="18" fillId="0" borderId="37" xfId="0" applyFont="1" applyBorder="1" applyAlignment="1">
      <alignment horizontal="left"/>
    </xf>
    <xf numFmtId="0" fontId="21" fillId="0" borderId="0" xfId="1" applyFont="1" applyAlignment="1" applyProtection="1">
      <alignment horizontal="left"/>
      <protection locked="0"/>
    </xf>
    <xf numFmtId="0" fontId="21" fillId="0" borderId="0" xfId="1" applyFont="1" applyProtection="1">
      <protection locked="0"/>
    </xf>
    <xf numFmtId="0" fontId="24" fillId="0" borderId="0" xfId="0" applyFont="1" applyAlignment="1">
      <alignment horizontal="left" indent="2"/>
    </xf>
    <xf numFmtId="0" fontId="0" fillId="0" borderId="0" xfId="0" applyAlignment="1">
      <alignment horizontal="left" indent="2"/>
    </xf>
    <xf numFmtId="49" fontId="26" fillId="0" borderId="0" xfId="0" applyNumberFormat="1" applyFont="1"/>
    <xf numFmtId="49" fontId="0" fillId="0" borderId="0" xfId="0" applyNumberFormat="1"/>
    <xf numFmtId="3" fontId="27" fillId="0" borderId="9" xfId="0" applyNumberFormat="1" applyFont="1" applyBorder="1" applyAlignment="1">
      <alignment horizontal="right"/>
    </xf>
    <xf numFmtId="3" fontId="27" fillId="0" borderId="13" xfId="0" applyNumberFormat="1" applyFont="1" applyBorder="1" applyAlignment="1">
      <alignment horizontal="right"/>
    </xf>
    <xf numFmtId="3" fontId="27" fillId="0" borderId="37" xfId="0" applyNumberFormat="1" applyFont="1" applyBorder="1" applyAlignment="1">
      <alignment horizontal="right"/>
    </xf>
    <xf numFmtId="3" fontId="27" fillId="0" borderId="9" xfId="0" applyNumberFormat="1" applyFont="1" applyBorder="1" applyAlignment="1" applyProtection="1">
      <alignment horizontal="right"/>
      <protection locked="0"/>
    </xf>
    <xf numFmtId="0" fontId="12" fillId="0" borderId="43" xfId="0" applyFont="1" applyBorder="1"/>
    <xf numFmtId="0" fontId="12" fillId="0" borderId="7" xfId="0" applyFont="1" applyBorder="1"/>
    <xf numFmtId="0" fontId="12" fillId="0" borderId="44" xfId="0" applyFont="1" applyBorder="1"/>
    <xf numFmtId="0" fontId="12" fillId="0" borderId="45" xfId="0" applyFont="1" applyBorder="1"/>
    <xf numFmtId="0" fontId="12" fillId="0" borderId="12" xfId="0" applyFont="1" applyBorder="1"/>
    <xf numFmtId="0" fontId="12" fillId="0" borderId="31" xfId="0" applyFont="1" applyBorder="1"/>
    <xf numFmtId="0" fontId="29" fillId="0" borderId="9" xfId="0" applyFont="1" applyBorder="1" applyAlignment="1">
      <alignment horizontal="left"/>
    </xf>
    <xf numFmtId="0" fontId="30" fillId="0" borderId="9" xfId="0" applyFont="1" applyBorder="1" applyAlignment="1">
      <alignment horizontal="left"/>
    </xf>
    <xf numFmtId="0" fontId="12" fillId="0" borderId="7" xfId="0" applyFont="1" applyBorder="1" applyAlignment="1">
      <alignment horizontal="left"/>
    </xf>
    <xf numFmtId="0" fontId="12" fillId="0" borderId="8" xfId="0" applyFont="1" applyBorder="1" applyAlignment="1">
      <alignment horizontal="left"/>
    </xf>
    <xf numFmtId="0" fontId="12" fillId="0" borderId="46" xfId="0" applyFont="1" applyBorder="1" applyAlignment="1">
      <alignment horizontal="left"/>
    </xf>
    <xf numFmtId="0" fontId="12" fillId="0" borderId="47" xfId="0" applyFont="1" applyBorder="1" applyAlignment="1">
      <alignment horizontal="left"/>
    </xf>
    <xf numFmtId="0" fontId="28" fillId="0" borderId="0" xfId="0" applyFont="1"/>
    <xf numFmtId="0" fontId="28" fillId="0" borderId="0" xfId="0" applyFont="1" applyProtection="1">
      <protection locked="0"/>
    </xf>
    <xf numFmtId="0" fontId="9" fillId="0" borderId="0" xfId="1" applyFont="1" applyAlignment="1" applyProtection="1">
      <alignment horizontal="right"/>
      <protection locked="0"/>
    </xf>
    <xf numFmtId="0" fontId="4" fillId="0" borderId="0" xfId="0" applyFont="1" applyAlignment="1">
      <alignment horizontal="left" indent="2"/>
    </xf>
    <xf numFmtId="0" fontId="6" fillId="0" borderId="0" xfId="0" applyFont="1" applyAlignment="1">
      <alignment horizontal="left" indent="2"/>
    </xf>
    <xf numFmtId="0" fontId="0" fillId="0" borderId="49" xfId="0" applyBorder="1" applyAlignment="1">
      <alignment horizontal="left" vertical="center"/>
    </xf>
    <xf numFmtId="0" fontId="6" fillId="0" borderId="50" xfId="0" applyFont="1" applyBorder="1" applyAlignment="1">
      <alignment horizontal="left"/>
    </xf>
    <xf numFmtId="0" fontId="17" fillId="0" borderId="51" xfId="0" applyFont="1" applyBorder="1"/>
    <xf numFmtId="0" fontId="17" fillId="0" borderId="52" xfId="0" applyFont="1" applyBorder="1"/>
    <xf numFmtId="3" fontId="27" fillId="0" borderId="18" xfId="0" applyNumberFormat="1" applyFont="1" applyBorder="1" applyAlignment="1">
      <alignment horizontal="right"/>
    </xf>
    <xf numFmtId="3" fontId="27" fillId="0" borderId="18" xfId="0" applyNumberFormat="1" applyFont="1" applyBorder="1" applyAlignment="1" applyProtection="1">
      <alignment horizontal="right"/>
      <protection locked="0"/>
    </xf>
    <xf numFmtId="3" fontId="27" fillId="0" borderId="53" xfId="0" applyNumberFormat="1" applyFont="1" applyBorder="1" applyAlignment="1">
      <alignment horizontal="right"/>
    </xf>
    <xf numFmtId="3" fontId="27" fillId="0" borderId="54" xfId="0" applyNumberFormat="1" applyFont="1" applyBorder="1" applyAlignment="1">
      <alignment horizontal="right"/>
    </xf>
    <xf numFmtId="3" fontId="27" fillId="2" borderId="34" xfId="0" applyNumberFormat="1" applyFont="1" applyFill="1" applyBorder="1" applyAlignment="1" applyProtection="1">
      <alignment horizontal="right"/>
      <protection locked="0"/>
    </xf>
    <xf numFmtId="3" fontId="12" fillId="0" borderId="29" xfId="0" applyNumberFormat="1" applyFont="1" applyBorder="1" applyAlignment="1">
      <alignment horizontal="right"/>
    </xf>
    <xf numFmtId="0" fontId="13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7" fillId="0" borderId="74" xfId="0" applyFont="1" applyBorder="1" applyAlignment="1">
      <alignment horizontal="center"/>
    </xf>
    <xf numFmtId="0" fontId="7" fillId="0" borderId="75" xfId="0" applyFont="1" applyBorder="1" applyAlignment="1">
      <alignment horizontal="center"/>
    </xf>
    <xf numFmtId="0" fontId="7" fillId="0" borderId="78" xfId="0" applyFont="1" applyBorder="1" applyAlignment="1">
      <alignment horizontal="center"/>
    </xf>
    <xf numFmtId="0" fontId="25" fillId="0" borderId="0" xfId="0" applyFont="1"/>
    <xf numFmtId="4" fontId="21" fillId="1" borderId="79" xfId="0" applyNumberFormat="1" applyFont="1" applyFill="1" applyBorder="1"/>
    <xf numFmtId="4" fontId="21" fillId="1" borderId="80" xfId="0" applyNumberFormat="1" applyFont="1" applyFill="1" applyBorder="1"/>
    <xf numFmtId="0" fontId="7" fillId="0" borderId="2" xfId="0" applyFont="1" applyBorder="1" applyAlignment="1">
      <alignment horizontal="center"/>
    </xf>
    <xf numFmtId="0" fontId="7" fillId="0" borderId="83" xfId="0" applyFont="1" applyBorder="1" applyAlignment="1">
      <alignment horizontal="center"/>
    </xf>
    <xf numFmtId="0" fontId="21" fillId="0" borderId="0" xfId="0" applyFont="1"/>
    <xf numFmtId="3" fontId="21" fillId="0" borderId="0" xfId="0" applyNumberFormat="1" applyFont="1"/>
    <xf numFmtId="49" fontId="25" fillId="0" borderId="85" xfId="0" applyNumberFormat="1" applyFont="1" applyBorder="1" applyAlignment="1">
      <alignment horizontal="center"/>
    </xf>
    <xf numFmtId="49" fontId="25" fillId="0" borderId="86" xfId="0" applyNumberFormat="1" applyFont="1" applyBorder="1" applyAlignment="1">
      <alignment horizontal="center"/>
    </xf>
    <xf numFmtId="0" fontId="7" fillId="0" borderId="0" xfId="0" applyFont="1" applyAlignment="1">
      <alignment wrapText="1"/>
    </xf>
    <xf numFmtId="0" fontId="7" fillId="0" borderId="0" xfId="0" applyFont="1" applyAlignment="1">
      <alignment vertical="center"/>
    </xf>
    <xf numFmtId="3" fontId="8" fillId="0" borderId="0" xfId="0" applyNumberFormat="1" applyFont="1"/>
    <xf numFmtId="0" fontId="10" fillId="0" borderId="0" xfId="0" applyFont="1" applyProtection="1">
      <protection locked="0"/>
    </xf>
    <xf numFmtId="0" fontId="21" fillId="0" borderId="87" xfId="0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1" fillId="0" borderId="88" xfId="0" applyFont="1" applyBorder="1" applyAlignment="1">
      <alignment horizontal="center"/>
    </xf>
    <xf numFmtId="0" fontId="21" fillId="0" borderId="89" xfId="0" applyFont="1" applyBorder="1" applyAlignment="1">
      <alignment horizontal="center"/>
    </xf>
    <xf numFmtId="0" fontId="21" fillId="0" borderId="38" xfId="0" applyFont="1" applyBorder="1" applyAlignment="1">
      <alignment horizontal="center"/>
    </xf>
    <xf numFmtId="0" fontId="7" fillId="0" borderId="0" xfId="0" applyFont="1" applyProtection="1">
      <protection locked="0"/>
    </xf>
    <xf numFmtId="0" fontId="9" fillId="0" borderId="0" xfId="0" applyFont="1" applyProtection="1">
      <protection locked="0"/>
    </xf>
    <xf numFmtId="0" fontId="8" fillId="0" borderId="0" xfId="0" applyFont="1" applyProtection="1">
      <protection locked="0"/>
    </xf>
    <xf numFmtId="0" fontId="6" fillId="0" borderId="0" xfId="2" applyFont="1" applyAlignment="1">
      <alignment horizontal="left"/>
    </xf>
    <xf numFmtId="0" fontId="3" fillId="0" borderId="0" xfId="2" applyFont="1" applyAlignment="1">
      <alignment horizontal="left"/>
    </xf>
    <xf numFmtId="0" fontId="6" fillId="0" borderId="0" xfId="2" applyFont="1"/>
    <xf numFmtId="0" fontId="32" fillId="0" borderId="0" xfId="0" applyFont="1"/>
    <xf numFmtId="0" fontId="35" fillId="0" borderId="0" xfId="2" applyFont="1" applyAlignment="1">
      <alignment horizontal="left" vertical="center"/>
    </xf>
    <xf numFmtId="0" fontId="35" fillId="0" borderId="0" xfId="2" applyFont="1"/>
    <xf numFmtId="0" fontId="35" fillId="0" borderId="0" xfId="0" applyFont="1"/>
    <xf numFmtId="0" fontId="36" fillId="0" borderId="0" xfId="0" applyFont="1"/>
    <xf numFmtId="0" fontId="29" fillId="2" borderId="0" xfId="2" applyFont="1" applyFill="1" applyAlignment="1">
      <alignment horizontal="left" vertical="center"/>
    </xf>
    <xf numFmtId="0" fontId="35" fillId="2" borderId="0" xfId="2" applyFont="1" applyFill="1"/>
    <xf numFmtId="0" fontId="37" fillId="0" borderId="0" xfId="0" applyFont="1"/>
    <xf numFmtId="0" fontId="35" fillId="0" borderId="0" xfId="0" applyFont="1" applyAlignment="1">
      <alignment horizontal="left"/>
    </xf>
    <xf numFmtId="14" fontId="35" fillId="0" borderId="0" xfId="0" applyNumberFormat="1" applyFont="1" applyAlignment="1">
      <alignment horizontal="left"/>
    </xf>
    <xf numFmtId="0" fontId="35" fillId="2" borderId="0" xfId="0" applyFont="1" applyFill="1" applyAlignment="1">
      <alignment horizontal="left"/>
    </xf>
    <xf numFmtId="14" fontId="35" fillId="2" borderId="0" xfId="0" applyNumberFormat="1" applyFont="1" applyFill="1" applyAlignment="1">
      <alignment horizontal="left"/>
    </xf>
    <xf numFmtId="0" fontId="5" fillId="0" borderId="18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14" fontId="21" fillId="0" borderId="0" xfId="1" applyNumberFormat="1" applyFont="1" applyProtection="1">
      <protection locked="0"/>
    </xf>
    <xf numFmtId="0" fontId="7" fillId="2" borderId="0" xfId="1" applyFill="1" applyProtection="1">
      <protection locked="0"/>
    </xf>
    <xf numFmtId="3" fontId="5" fillId="2" borderId="22" xfId="0" applyNumberFormat="1" applyFont="1" applyFill="1" applyBorder="1" applyAlignment="1">
      <alignment horizontal="right"/>
    </xf>
    <xf numFmtId="3" fontId="5" fillId="2" borderId="62" xfId="0" applyNumberFormat="1" applyFont="1" applyFill="1" applyBorder="1" applyAlignment="1">
      <alignment horizontal="right"/>
    </xf>
    <xf numFmtId="3" fontId="5" fillId="2" borderId="27" xfId="0" applyNumberFormat="1" applyFont="1" applyFill="1" applyBorder="1" applyAlignment="1">
      <alignment horizontal="right"/>
    </xf>
    <xf numFmtId="3" fontId="5" fillId="2" borderId="25" xfId="0" applyNumberFormat="1" applyFont="1" applyFill="1" applyBorder="1" applyAlignment="1">
      <alignment horizontal="right"/>
    </xf>
    <xf numFmtId="3" fontId="5" fillId="2" borderId="26" xfId="0" applyNumberFormat="1" applyFont="1" applyFill="1" applyBorder="1" applyAlignment="1">
      <alignment horizontal="right"/>
    </xf>
    <xf numFmtId="3" fontId="3" fillId="2" borderId="22" xfId="0" applyNumberFormat="1" applyFont="1" applyFill="1" applyBorder="1" applyAlignment="1">
      <alignment horizontal="right"/>
    </xf>
    <xf numFmtId="3" fontId="3" fillId="2" borderId="62" xfId="0" applyNumberFormat="1" applyFont="1" applyFill="1" applyBorder="1" applyAlignment="1">
      <alignment horizontal="right"/>
    </xf>
    <xf numFmtId="3" fontId="3" fillId="2" borderId="63" xfId="0" applyNumberFormat="1" applyFont="1" applyFill="1" applyBorder="1" applyAlignment="1">
      <alignment horizontal="right"/>
    </xf>
    <xf numFmtId="3" fontId="3" fillId="2" borderId="64" xfId="0" applyNumberFormat="1" applyFont="1" applyFill="1" applyBorder="1" applyAlignment="1">
      <alignment horizontal="right"/>
    </xf>
    <xf numFmtId="3" fontId="5" fillId="2" borderId="30" xfId="0" applyNumberFormat="1" applyFont="1" applyFill="1" applyBorder="1" applyAlignment="1">
      <alignment horizontal="right"/>
    </xf>
    <xf numFmtId="3" fontId="5" fillId="0" borderId="3" xfId="0" applyNumberFormat="1" applyFont="1" applyBorder="1" applyAlignment="1">
      <alignment horizontal="right"/>
    </xf>
    <xf numFmtId="3" fontId="5" fillId="0" borderId="18" xfId="0" applyNumberFormat="1" applyFont="1" applyBorder="1" applyAlignment="1">
      <alignment horizontal="right"/>
    </xf>
    <xf numFmtId="3" fontId="21" fillId="2" borderId="55" xfId="0" applyNumberFormat="1" applyFont="1" applyFill="1" applyBorder="1" applyAlignment="1" applyProtection="1">
      <alignment horizontal="right"/>
      <protection locked="0"/>
    </xf>
    <xf numFmtId="3" fontId="21" fillId="2" borderId="56" xfId="0" applyNumberFormat="1" applyFont="1" applyFill="1" applyBorder="1" applyAlignment="1" applyProtection="1">
      <alignment horizontal="right"/>
      <protection locked="0"/>
    </xf>
    <xf numFmtId="3" fontId="21" fillId="2" borderId="76" xfId="0" applyNumberFormat="1" applyFont="1" applyFill="1" applyBorder="1" applyAlignment="1" applyProtection="1">
      <alignment horizontal="right"/>
      <protection locked="0"/>
    </xf>
    <xf numFmtId="3" fontId="21" fillId="2" borderId="77" xfId="0" applyNumberFormat="1" applyFont="1" applyFill="1" applyBorder="1" applyAlignment="1" applyProtection="1">
      <alignment horizontal="right"/>
      <protection locked="0"/>
    </xf>
    <xf numFmtId="3" fontId="21" fillId="2" borderId="82" xfId="0" applyNumberFormat="1" applyFont="1" applyFill="1" applyBorder="1" applyAlignment="1" applyProtection="1">
      <alignment horizontal="right"/>
      <protection locked="0"/>
    </xf>
    <xf numFmtId="3" fontId="21" fillId="2" borderId="57" xfId="0" applyNumberFormat="1" applyFont="1" applyFill="1" applyBorder="1" applyAlignment="1" applyProtection="1">
      <alignment horizontal="right"/>
      <protection locked="0"/>
    </xf>
    <xf numFmtId="3" fontId="21" fillId="2" borderId="58" xfId="0" applyNumberFormat="1" applyFont="1" applyFill="1" applyBorder="1" applyAlignment="1" applyProtection="1">
      <alignment horizontal="right"/>
      <protection locked="0"/>
    </xf>
    <xf numFmtId="3" fontId="21" fillId="0" borderId="76" xfId="0" applyNumberFormat="1" applyFont="1" applyBorder="1" applyAlignment="1">
      <alignment horizontal="right"/>
    </xf>
    <xf numFmtId="3" fontId="25" fillId="0" borderId="60" xfId="0" applyNumberFormat="1" applyFont="1" applyBorder="1" applyAlignment="1">
      <alignment horizontal="right"/>
    </xf>
    <xf numFmtId="3" fontId="25" fillId="0" borderId="39" xfId="0" applyNumberFormat="1" applyFont="1" applyBorder="1" applyAlignment="1">
      <alignment horizontal="right"/>
    </xf>
    <xf numFmtId="0" fontId="7" fillId="2" borderId="0" xfId="1" applyFill="1" applyAlignment="1" applyProtection="1">
      <alignment horizontal="center"/>
      <protection locked="0"/>
    </xf>
    <xf numFmtId="0" fontId="7" fillId="2" borderId="0" xfId="0" applyFont="1" applyFill="1" applyProtection="1">
      <protection locked="0"/>
    </xf>
    <xf numFmtId="14" fontId="10" fillId="0" borderId="0" xfId="1" applyNumberFormat="1" applyFont="1" applyProtection="1">
      <protection locked="0"/>
    </xf>
    <xf numFmtId="0" fontId="24" fillId="0" borderId="0" xfId="0" applyFont="1" applyAlignment="1">
      <alignment horizontal="left" vertical="center" indent="2"/>
    </xf>
    <xf numFmtId="0" fontId="5" fillId="2" borderId="27" xfId="0" applyFont="1" applyFill="1" applyBorder="1" applyAlignment="1">
      <alignment horizontal="center"/>
    </xf>
    <xf numFmtId="0" fontId="5" fillId="2" borderId="25" xfId="0" applyFont="1" applyFill="1" applyBorder="1" applyAlignment="1">
      <alignment horizontal="center"/>
    </xf>
    <xf numFmtId="0" fontId="3" fillId="2" borderId="25" xfId="0" applyFont="1" applyFill="1" applyBorder="1"/>
    <xf numFmtId="0" fontId="3" fillId="2" borderId="26" xfId="0" applyFont="1" applyFill="1" applyBorder="1"/>
    <xf numFmtId="0" fontId="3" fillId="2" borderId="29" xfId="0" applyFont="1" applyFill="1" applyBorder="1"/>
    <xf numFmtId="0" fontId="0" fillId="2" borderId="25" xfId="0" applyFill="1" applyBorder="1"/>
    <xf numFmtId="0" fontId="0" fillId="2" borderId="26" xfId="0" applyFill="1" applyBorder="1"/>
    <xf numFmtId="0" fontId="27" fillId="0" borderId="7" xfId="0" applyFont="1" applyBorder="1" applyAlignment="1">
      <alignment horizontal="left"/>
    </xf>
    <xf numFmtId="0" fontId="40" fillId="0" borderId="0" xfId="0" applyFont="1"/>
    <xf numFmtId="0" fontId="42" fillId="0" borderId="0" xfId="0" applyFont="1"/>
    <xf numFmtId="14" fontId="21" fillId="0" borderId="0" xfId="1" applyNumberFormat="1" applyFont="1" applyAlignment="1" applyProtection="1">
      <alignment horizontal="right"/>
      <protection locked="0"/>
    </xf>
    <xf numFmtId="0" fontId="10" fillId="0" borderId="123" xfId="1" applyFont="1" applyBorder="1" applyAlignment="1">
      <alignment horizontal="center"/>
    </xf>
    <xf numFmtId="3" fontId="21" fillId="0" borderId="125" xfId="1" applyNumberFormat="1" applyFont="1" applyBorder="1" applyAlignment="1">
      <alignment horizontal="center"/>
    </xf>
    <xf numFmtId="3" fontId="21" fillId="0" borderId="126" xfId="1" applyNumberFormat="1" applyFont="1" applyBorder="1" applyAlignment="1">
      <alignment horizontal="center"/>
    </xf>
    <xf numFmtId="0" fontId="10" fillId="0" borderId="127" xfId="1" applyFont="1" applyBorder="1" applyAlignment="1">
      <alignment horizontal="center"/>
    </xf>
    <xf numFmtId="3" fontId="21" fillId="0" borderId="128" xfId="1" applyNumberFormat="1" applyFont="1" applyBorder="1" applyAlignment="1">
      <alignment horizontal="center"/>
    </xf>
    <xf numFmtId="3" fontId="21" fillId="0" borderId="129" xfId="1" applyNumberFormat="1" applyFont="1" applyBorder="1" applyAlignment="1">
      <alignment horizontal="center"/>
    </xf>
    <xf numFmtId="3" fontId="21" fillId="0" borderId="130" xfId="1" applyNumberFormat="1" applyFont="1" applyBorder="1" applyAlignment="1">
      <alignment horizontal="center"/>
    </xf>
    <xf numFmtId="3" fontId="21" fillId="0" borderId="131" xfId="1" applyNumberFormat="1" applyFont="1" applyBorder="1" applyAlignment="1">
      <alignment horizontal="center"/>
    </xf>
    <xf numFmtId="3" fontId="21" fillId="0" borderId="122" xfId="1" applyNumberFormat="1" applyFont="1" applyBorder="1" applyAlignment="1">
      <alignment horizontal="center"/>
    </xf>
    <xf numFmtId="3" fontId="21" fillId="0" borderId="132" xfId="1" applyNumberFormat="1" applyFont="1" applyBorder="1" applyAlignment="1">
      <alignment horizontal="center"/>
    </xf>
    <xf numFmtId="0" fontId="10" fillId="0" borderId="133" xfId="1" applyFont="1" applyBorder="1" applyAlignment="1">
      <alignment horizontal="center"/>
    </xf>
    <xf numFmtId="3" fontId="21" fillId="0" borderId="134" xfId="1" applyNumberFormat="1" applyFont="1" applyBorder="1" applyAlignment="1">
      <alignment horizontal="center"/>
    </xf>
    <xf numFmtId="3" fontId="21" fillId="0" borderId="135" xfId="1" applyNumberFormat="1" applyFont="1" applyBorder="1" applyAlignment="1">
      <alignment horizontal="center"/>
    </xf>
    <xf numFmtId="0" fontId="10" fillId="0" borderId="136" xfId="1" applyFont="1" applyBorder="1" applyAlignment="1">
      <alignment horizontal="center"/>
    </xf>
    <xf numFmtId="0" fontId="10" fillId="0" borderId="138" xfId="1" applyFont="1" applyBorder="1" applyAlignment="1">
      <alignment horizontal="center" vertical="center"/>
    </xf>
    <xf numFmtId="0" fontId="9" fillId="0" borderId="139" xfId="1" applyFont="1" applyBorder="1" applyAlignment="1">
      <alignment horizontal="center" vertical="center" wrapText="1"/>
    </xf>
    <xf numFmtId="0" fontId="7" fillId="0" borderId="139" xfId="1" applyBorder="1" applyAlignment="1">
      <alignment horizontal="center"/>
    </xf>
    <xf numFmtId="3" fontId="7" fillId="0" borderId="125" xfId="1" applyNumberFormat="1" applyBorder="1" applyAlignment="1">
      <alignment horizontal="center"/>
    </xf>
    <xf numFmtId="3" fontId="7" fillId="0" borderId="126" xfId="1" applyNumberFormat="1" applyBorder="1" applyAlignment="1">
      <alignment horizontal="center"/>
    </xf>
    <xf numFmtId="3" fontId="7" fillId="0" borderId="128" xfId="1" applyNumberFormat="1" applyBorder="1" applyAlignment="1">
      <alignment horizontal="center"/>
    </xf>
    <xf numFmtId="3" fontId="7" fillId="0" borderId="129" xfId="1" applyNumberFormat="1" applyBorder="1" applyAlignment="1">
      <alignment horizontal="center"/>
    </xf>
    <xf numFmtId="3" fontId="7" fillId="0" borderId="130" xfId="1" applyNumberFormat="1" applyBorder="1" applyAlignment="1">
      <alignment horizontal="center"/>
    </xf>
    <xf numFmtId="3" fontId="7" fillId="0" borderId="131" xfId="1" applyNumberFormat="1" applyBorder="1" applyAlignment="1">
      <alignment horizontal="center"/>
    </xf>
    <xf numFmtId="3" fontId="7" fillId="0" borderId="122" xfId="1" applyNumberFormat="1" applyBorder="1" applyAlignment="1">
      <alignment horizontal="center"/>
    </xf>
    <xf numFmtId="3" fontId="7" fillId="0" borderId="132" xfId="1" applyNumberFormat="1" applyBorder="1" applyAlignment="1">
      <alignment horizontal="center"/>
    </xf>
    <xf numFmtId="4" fontId="7" fillId="0" borderId="122" xfId="1" applyNumberFormat="1" applyBorder="1" applyAlignment="1">
      <alignment horizontal="center"/>
    </xf>
    <xf numFmtId="0" fontId="10" fillId="0" borderId="124" xfId="1" applyFont="1" applyBorder="1" applyAlignment="1">
      <alignment horizontal="center" vertical="center"/>
    </xf>
    <xf numFmtId="3" fontId="8" fillId="0" borderId="141" xfId="1" applyNumberFormat="1" applyFont="1" applyBorder="1" applyAlignment="1">
      <alignment horizontal="center"/>
    </xf>
    <xf numFmtId="3" fontId="7" fillId="0" borderId="142" xfId="1" applyNumberFormat="1" applyBorder="1"/>
    <xf numFmtId="0" fontId="10" fillId="0" borderId="143" xfId="1" applyFont="1" applyBorder="1" applyAlignment="1">
      <alignment horizontal="center" vertical="center"/>
    </xf>
    <xf numFmtId="0" fontId="8" fillId="0" borderId="144" xfId="1" applyFont="1" applyBorder="1" applyAlignment="1">
      <alignment horizontal="left" vertical="center"/>
    </xf>
    <xf numFmtId="3" fontId="8" fillId="0" borderId="145" xfId="1" applyNumberFormat="1" applyFont="1" applyBorder="1" applyAlignment="1">
      <alignment horizontal="center"/>
    </xf>
    <xf numFmtId="0" fontId="7" fillId="0" borderId="146" xfId="1" applyBorder="1"/>
    <xf numFmtId="0" fontId="10" fillId="0" borderId="147" xfId="1" applyFont="1" applyBorder="1" applyAlignment="1">
      <alignment horizontal="center" vertical="center"/>
    </xf>
    <xf numFmtId="0" fontId="8" fillId="0" borderId="48" xfId="1" applyFont="1" applyBorder="1" applyAlignment="1">
      <alignment horizontal="left" vertical="center"/>
    </xf>
    <xf numFmtId="3" fontId="8" fillId="0" borderId="84" xfId="1" applyNumberFormat="1" applyFont="1" applyBorder="1" applyAlignment="1">
      <alignment horizontal="center"/>
    </xf>
    <xf numFmtId="0" fontId="7" fillId="0" borderId="96" xfId="1" applyBorder="1"/>
    <xf numFmtId="0" fontId="44" fillId="0" borderId="0" xfId="2" applyFont="1" applyAlignment="1">
      <alignment horizontal="left"/>
    </xf>
    <xf numFmtId="3" fontId="7" fillId="0" borderId="0" xfId="1" applyNumberFormat="1"/>
    <xf numFmtId="0" fontId="8" fillId="0" borderId="0" xfId="1" applyFont="1"/>
    <xf numFmtId="0" fontId="9" fillId="0" borderId="0" xfId="1" applyFont="1"/>
    <xf numFmtId="14" fontId="7" fillId="0" borderId="0" xfId="1" applyNumberFormat="1"/>
    <xf numFmtId="3" fontId="45" fillId="4" borderId="58" xfId="0" applyNumberFormat="1" applyFont="1" applyFill="1" applyBorder="1" applyAlignment="1">
      <alignment horizontal="right" vertical="center"/>
    </xf>
    <xf numFmtId="4" fontId="21" fillId="0" borderId="84" xfId="0" applyNumberFormat="1" applyFont="1" applyBorder="1"/>
    <xf numFmtId="0" fontId="8" fillId="0" borderId="0" xfId="0" applyFont="1" applyAlignment="1">
      <alignment vertical="center"/>
    </xf>
    <xf numFmtId="0" fontId="25" fillId="0" borderId="0" xfId="1" applyFont="1"/>
    <xf numFmtId="0" fontId="24" fillId="0" borderId="0" xfId="0" applyFont="1"/>
    <xf numFmtId="3" fontId="27" fillId="2" borderId="29" xfId="0" applyNumberFormat="1" applyFont="1" applyFill="1" applyBorder="1" applyAlignment="1" applyProtection="1">
      <alignment horizontal="right"/>
      <protection locked="0"/>
    </xf>
    <xf numFmtId="3" fontId="27" fillId="2" borderId="25" xfId="0" applyNumberFormat="1" applyFont="1" applyFill="1" applyBorder="1" applyAlignment="1" applyProtection="1">
      <alignment horizontal="right"/>
      <protection locked="0"/>
    </xf>
    <xf numFmtId="3" fontId="27" fillId="2" borderId="28" xfId="0" applyNumberFormat="1" applyFont="1" applyFill="1" applyBorder="1" applyAlignment="1" applyProtection="1">
      <alignment horizontal="right"/>
      <protection locked="0"/>
    </xf>
    <xf numFmtId="3" fontId="27" fillId="2" borderId="30" xfId="0" applyNumberFormat="1" applyFont="1" applyFill="1" applyBorder="1" applyAlignment="1" applyProtection="1">
      <alignment horizontal="right"/>
      <protection locked="0"/>
    </xf>
    <xf numFmtId="3" fontId="27" fillId="2" borderId="27" xfId="0" applyNumberFormat="1" applyFont="1" applyFill="1" applyBorder="1" applyAlignment="1" applyProtection="1">
      <alignment horizontal="right"/>
      <protection locked="0"/>
    </xf>
    <xf numFmtId="3" fontId="27" fillId="2" borderId="69" xfId="0" applyNumberFormat="1" applyFont="1" applyFill="1" applyBorder="1" applyAlignment="1" applyProtection="1">
      <alignment horizontal="right"/>
      <protection locked="0"/>
    </xf>
    <xf numFmtId="3" fontId="27" fillId="2" borderId="26" xfId="0" applyNumberFormat="1" applyFont="1" applyFill="1" applyBorder="1" applyAlignment="1" applyProtection="1">
      <alignment horizontal="right"/>
      <protection locked="0"/>
    </xf>
    <xf numFmtId="3" fontId="27" fillId="2" borderId="116" xfId="0" applyNumberFormat="1" applyFont="1" applyFill="1" applyBorder="1" applyAlignment="1" applyProtection="1">
      <alignment horizontal="right"/>
      <protection locked="0"/>
    </xf>
    <xf numFmtId="14" fontId="7" fillId="0" borderId="0" xfId="1" applyNumberFormat="1" applyProtection="1">
      <protection locked="0"/>
    </xf>
    <xf numFmtId="3" fontId="46" fillId="2" borderId="65" xfId="0" applyNumberFormat="1" applyFont="1" applyFill="1" applyBorder="1" applyAlignment="1" applyProtection="1">
      <alignment horizontal="right"/>
      <protection locked="0"/>
    </xf>
    <xf numFmtId="3" fontId="46" fillId="2" borderId="62" xfId="0" applyNumberFormat="1" applyFont="1" applyFill="1" applyBorder="1" applyAlignment="1" applyProtection="1">
      <alignment horizontal="right"/>
      <protection locked="0"/>
    </xf>
    <xf numFmtId="3" fontId="46" fillId="0" borderId="5" xfId="0" applyNumberFormat="1" applyFont="1" applyBorder="1" applyAlignment="1">
      <alignment horizontal="right"/>
    </xf>
    <xf numFmtId="3" fontId="46" fillId="2" borderId="67" xfId="0" applyNumberFormat="1" applyFont="1" applyFill="1" applyBorder="1" applyAlignment="1" applyProtection="1">
      <alignment horizontal="right"/>
      <protection locked="0"/>
    </xf>
    <xf numFmtId="3" fontId="46" fillId="2" borderId="64" xfId="0" applyNumberFormat="1" applyFont="1" applyFill="1" applyBorder="1" applyAlignment="1" applyProtection="1">
      <alignment horizontal="right"/>
      <protection locked="0"/>
    </xf>
    <xf numFmtId="3" fontId="46" fillId="0" borderId="5" xfId="0" applyNumberFormat="1" applyFont="1" applyBorder="1" applyAlignment="1" applyProtection="1">
      <alignment horizontal="right"/>
      <protection locked="0"/>
    </xf>
    <xf numFmtId="3" fontId="46" fillId="2" borderId="61" xfId="0" applyNumberFormat="1" applyFont="1" applyFill="1" applyBorder="1" applyAlignment="1" applyProtection="1">
      <alignment horizontal="right"/>
      <protection locked="0"/>
    </xf>
    <xf numFmtId="3" fontId="46" fillId="2" borderId="70" xfId="0" applyNumberFormat="1" applyFont="1" applyFill="1" applyBorder="1" applyAlignment="1" applyProtection="1">
      <alignment horizontal="right"/>
      <protection locked="0"/>
    </xf>
    <xf numFmtId="3" fontId="26" fillId="0" borderId="5" xfId="0" applyNumberFormat="1" applyFont="1" applyBorder="1" applyAlignment="1">
      <alignment horizontal="right"/>
    </xf>
    <xf numFmtId="3" fontId="46" fillId="0" borderId="41" xfId="0" applyNumberFormat="1" applyFont="1" applyBorder="1" applyAlignment="1">
      <alignment horizontal="right"/>
    </xf>
    <xf numFmtId="3" fontId="46" fillId="0" borderId="42" xfId="0" applyNumberFormat="1" applyFont="1" applyBorder="1" applyAlignment="1">
      <alignment horizontal="right"/>
    </xf>
    <xf numFmtId="4" fontId="21" fillId="0" borderId="122" xfId="1" applyNumberFormat="1" applyFont="1" applyBorder="1" applyAlignment="1">
      <alignment horizontal="center"/>
    </xf>
    <xf numFmtId="44" fontId="0" fillId="0" borderId="0" xfId="0" applyNumberFormat="1"/>
    <xf numFmtId="44" fontId="24" fillId="0" borderId="0" xfId="0" applyNumberFormat="1" applyFont="1"/>
    <xf numFmtId="0" fontId="24" fillId="0" borderId="0" xfId="0" applyFont="1" applyAlignment="1">
      <alignment horizontal="center" wrapText="1"/>
    </xf>
    <xf numFmtId="0" fontId="24" fillId="0" borderId="0" xfId="0" applyFont="1" applyAlignment="1">
      <alignment wrapText="1"/>
    </xf>
    <xf numFmtId="3" fontId="12" fillId="5" borderId="25" xfId="0" applyNumberFormat="1" applyFont="1" applyFill="1" applyBorder="1"/>
    <xf numFmtId="3" fontId="46" fillId="3" borderId="62" xfId="0" applyNumberFormat="1" applyFont="1" applyFill="1" applyBorder="1" applyAlignment="1" applyProtection="1">
      <alignment horizontal="right"/>
      <protection locked="0"/>
    </xf>
    <xf numFmtId="0" fontId="33" fillId="0" borderId="0" xfId="0" applyFont="1" applyAlignment="1">
      <alignment horizontal="center"/>
    </xf>
    <xf numFmtId="0" fontId="34" fillId="0" borderId="0" xfId="0" applyFont="1" applyAlignment="1">
      <alignment horizontal="center"/>
    </xf>
    <xf numFmtId="0" fontId="9" fillId="0" borderId="0" xfId="1" applyFont="1" applyAlignment="1" applyProtection="1">
      <alignment horizontal="left"/>
      <protection locked="0"/>
    </xf>
    <xf numFmtId="0" fontId="3" fillId="0" borderId="99" xfId="0" applyFont="1" applyBorder="1" applyAlignment="1">
      <alignment wrapText="1"/>
    </xf>
    <xf numFmtId="0" fontId="3" fillId="0" borderId="100" xfId="0" applyFont="1" applyBorder="1" applyAlignment="1">
      <alignment wrapText="1"/>
    </xf>
    <xf numFmtId="0" fontId="3" fillId="0" borderId="101" xfId="0" applyFont="1" applyBorder="1" applyAlignment="1">
      <alignment wrapText="1"/>
    </xf>
    <xf numFmtId="0" fontId="6" fillId="0" borderId="94" xfId="0" applyFont="1" applyBorder="1" applyAlignment="1">
      <alignment horizontal="left" vertical="center"/>
    </xf>
    <xf numFmtId="0" fontId="0" fillId="0" borderId="94" xfId="0" applyBorder="1" applyAlignment="1">
      <alignment horizontal="left" vertical="center"/>
    </xf>
    <xf numFmtId="0" fontId="0" fillId="0" borderId="33" xfId="0" applyBorder="1" applyAlignment="1">
      <alignment horizontal="left" vertical="center"/>
    </xf>
    <xf numFmtId="0" fontId="21" fillId="0" borderId="0" xfId="1" applyFont="1" applyAlignment="1" applyProtection="1">
      <alignment horizontal="left"/>
      <protection locked="0"/>
    </xf>
    <xf numFmtId="0" fontId="12" fillId="0" borderId="43" xfId="0" applyFont="1" applyBorder="1" applyAlignment="1">
      <alignment horizontal="left"/>
    </xf>
    <xf numFmtId="0" fontId="12" fillId="0" borderId="7" xfId="0" applyFont="1" applyBorder="1" applyAlignment="1">
      <alignment horizontal="left"/>
    </xf>
    <xf numFmtId="0" fontId="12" fillId="0" borderId="8" xfId="0" applyFont="1" applyBorder="1" applyAlignment="1">
      <alignment horizontal="left"/>
    </xf>
    <xf numFmtId="0" fontId="26" fillId="0" borderId="43" xfId="0" applyFont="1" applyBorder="1" applyAlignment="1">
      <alignment horizontal="left"/>
    </xf>
    <xf numFmtId="0" fontId="31" fillId="0" borderId="0" xfId="0" applyFont="1" applyAlignment="1">
      <alignment horizontal="left"/>
    </xf>
    <xf numFmtId="0" fontId="28" fillId="0" borderId="92" xfId="0" applyFont="1" applyBorder="1" applyAlignment="1">
      <alignment horizontal="center" vertical="center" wrapText="1"/>
    </xf>
    <xf numFmtId="0" fontId="28" fillId="0" borderId="69" xfId="0" applyFont="1" applyBorder="1" applyAlignment="1">
      <alignment horizontal="center" vertical="center" wrapText="1"/>
    </xf>
    <xf numFmtId="0" fontId="28" fillId="0" borderId="28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left" vertical="center"/>
    </xf>
    <xf numFmtId="0" fontId="43" fillId="0" borderId="21" xfId="0" applyFont="1" applyBorder="1" applyAlignment="1">
      <alignment horizontal="center" vertical="center"/>
    </xf>
    <xf numFmtId="0" fontId="43" fillId="0" borderId="94" xfId="0" applyFont="1" applyBorder="1" applyAlignment="1">
      <alignment horizontal="center" vertical="center"/>
    </xf>
    <xf numFmtId="0" fontId="43" fillId="0" borderId="4" xfId="0" applyFont="1" applyBorder="1" applyAlignment="1">
      <alignment horizontal="center" vertical="center"/>
    </xf>
    <xf numFmtId="0" fontId="43" fillId="0" borderId="90" xfId="0" applyFont="1" applyBorder="1" applyAlignment="1">
      <alignment horizontal="center" vertical="center"/>
    </xf>
    <xf numFmtId="0" fontId="43" fillId="0" borderId="20" xfId="0" applyFont="1" applyBorder="1" applyAlignment="1">
      <alignment horizontal="center" vertical="center"/>
    </xf>
    <xf numFmtId="0" fontId="43" fillId="0" borderId="95" xfId="0" applyFont="1" applyBorder="1" applyAlignment="1">
      <alignment horizontal="center" vertical="center"/>
    </xf>
    <xf numFmtId="0" fontId="43" fillId="0" borderId="115" xfId="0" applyFont="1" applyBorder="1" applyAlignment="1">
      <alignment horizontal="center" vertical="center"/>
    </xf>
    <xf numFmtId="0" fontId="43" fillId="0" borderId="0" xfId="0" applyFont="1" applyAlignment="1">
      <alignment horizontal="center" vertical="center"/>
    </xf>
    <xf numFmtId="0" fontId="43" fillId="0" borderId="6" xfId="0" applyFont="1" applyBorder="1" applyAlignment="1">
      <alignment horizontal="center" vertical="center"/>
    </xf>
    <xf numFmtId="0" fontId="43" fillId="0" borderId="103" xfId="0" applyFont="1" applyBorder="1" applyAlignment="1">
      <alignment horizontal="center" vertical="center"/>
    </xf>
    <xf numFmtId="0" fontId="43" fillId="0" borderId="48" xfId="0" applyFont="1" applyBorder="1" applyAlignment="1">
      <alignment horizontal="center" vertical="center"/>
    </xf>
    <xf numFmtId="0" fontId="43" fillId="0" borderId="96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26" fillId="0" borderId="92" xfId="0" applyFont="1" applyBorder="1" applyAlignment="1">
      <alignment horizontal="center" vertical="center" wrapText="1"/>
    </xf>
    <xf numFmtId="0" fontId="26" fillId="0" borderId="69" xfId="0" applyFont="1" applyBorder="1" applyAlignment="1">
      <alignment horizontal="center" vertical="center" wrapText="1"/>
    </xf>
    <xf numFmtId="0" fontId="26" fillId="0" borderId="28" xfId="0" applyFont="1" applyBorder="1" applyAlignment="1">
      <alignment horizontal="center" vertical="center" wrapText="1"/>
    </xf>
    <xf numFmtId="0" fontId="16" fillId="0" borderId="92" xfId="0" applyFont="1" applyBorder="1" applyAlignment="1">
      <alignment horizontal="center" vertical="center" wrapText="1"/>
    </xf>
    <xf numFmtId="0" fontId="16" fillId="0" borderId="69" xfId="0" applyFont="1" applyBorder="1" applyAlignment="1">
      <alignment horizontal="center" vertical="center" wrapText="1"/>
    </xf>
    <xf numFmtId="0" fontId="16" fillId="0" borderId="28" xfId="0" applyFont="1" applyBorder="1" applyAlignment="1">
      <alignment horizontal="center" vertical="center" wrapText="1"/>
    </xf>
    <xf numFmtId="0" fontId="11" fillId="0" borderId="0" xfId="0" applyFont="1" applyAlignment="1">
      <alignment horizontal="left"/>
    </xf>
    <xf numFmtId="0" fontId="3" fillId="2" borderId="35" xfId="0" applyFont="1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3" fillId="0" borderId="0" xfId="0" applyFont="1" applyAlignment="1">
      <alignment horizontal="left"/>
    </xf>
    <xf numFmtId="3" fontId="5" fillId="0" borderId="92" xfId="0" applyNumberFormat="1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5" fillId="0" borderId="92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3" fillId="2" borderId="68" xfId="0" applyFont="1" applyFill="1" applyBorder="1"/>
    <xf numFmtId="0" fontId="0" fillId="2" borderId="12" xfId="0" applyFill="1" applyBorder="1"/>
    <xf numFmtId="0" fontId="0" fillId="2" borderId="102" xfId="0" applyFill="1" applyBorder="1"/>
    <xf numFmtId="0" fontId="24" fillId="0" borderId="0" xfId="0" applyFont="1" applyAlignment="1">
      <alignment horizontal="left" vertical="center"/>
    </xf>
    <xf numFmtId="49" fontId="26" fillId="0" borderId="0" xfId="0" applyNumberFormat="1" applyFont="1"/>
    <xf numFmtId="49" fontId="0" fillId="0" borderId="0" xfId="0" applyNumberFormat="1"/>
    <xf numFmtId="0" fontId="3" fillId="2" borderId="66" xfId="0" applyFont="1" applyFill="1" applyBorder="1" applyAlignment="1">
      <alignment horizontal="center"/>
    </xf>
    <xf numFmtId="0" fontId="3" fillId="2" borderId="31" xfId="0" applyFont="1" applyFill="1" applyBorder="1" applyAlignment="1">
      <alignment horizontal="center"/>
    </xf>
    <xf numFmtId="0" fontId="3" fillId="2" borderId="32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71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95" xfId="0" applyFont="1" applyBorder="1" applyAlignment="1">
      <alignment horizontal="center" vertical="center"/>
    </xf>
    <xf numFmtId="0" fontId="5" fillId="0" borderId="83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5" fillId="0" borderId="96" xfId="0" applyFont="1" applyBorder="1" applyAlignment="1">
      <alignment horizontal="center" vertic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2" borderId="50" xfId="0" applyFont="1" applyFill="1" applyBorder="1" applyAlignment="1">
      <alignment horizontal="center"/>
    </xf>
    <xf numFmtId="0" fontId="3" fillId="2" borderId="51" xfId="0" applyFont="1" applyFill="1" applyBorder="1" applyAlignment="1">
      <alignment horizontal="center"/>
    </xf>
    <xf numFmtId="0" fontId="3" fillId="2" borderId="52" xfId="0" applyFont="1" applyFill="1" applyBorder="1" applyAlignment="1">
      <alignment horizontal="center"/>
    </xf>
    <xf numFmtId="0" fontId="3" fillId="2" borderId="35" xfId="0" applyFont="1" applyFill="1" applyBorder="1" applyAlignment="1">
      <alignment horizontal="left" vertical="center"/>
    </xf>
    <xf numFmtId="0" fontId="3" fillId="2" borderId="7" xfId="0" applyFont="1" applyFill="1" applyBorder="1" applyAlignment="1">
      <alignment horizontal="left" vertical="center"/>
    </xf>
    <xf numFmtId="0" fontId="3" fillId="2" borderId="8" xfId="0" applyFont="1" applyFill="1" applyBorder="1" applyAlignment="1">
      <alignment horizontal="left" vertical="center"/>
    </xf>
    <xf numFmtId="0" fontId="3" fillId="2" borderId="66" xfId="0" applyFont="1" applyFill="1" applyBorder="1" applyAlignment="1">
      <alignment horizontal="left" vertical="center"/>
    </xf>
    <xf numFmtId="0" fontId="3" fillId="2" borderId="31" xfId="0" applyFont="1" applyFill="1" applyBorder="1" applyAlignment="1">
      <alignment horizontal="left" vertical="center"/>
    </xf>
    <xf numFmtId="0" fontId="3" fillId="2" borderId="32" xfId="0" applyFont="1" applyFill="1" applyBorder="1" applyAlignment="1">
      <alignment horizontal="left" vertical="center"/>
    </xf>
    <xf numFmtId="0" fontId="5" fillId="0" borderId="11" xfId="0" applyFont="1" applyBorder="1" applyAlignment="1">
      <alignment horizontal="center" vertical="center"/>
    </xf>
    <xf numFmtId="0" fontId="3" fillId="2" borderId="50" xfId="0" applyFont="1" applyFill="1" applyBorder="1" applyAlignment="1">
      <alignment horizontal="left" vertical="center"/>
    </xf>
    <xf numFmtId="0" fontId="3" fillId="2" borderId="51" xfId="0" applyFont="1" applyFill="1" applyBorder="1" applyAlignment="1">
      <alignment horizontal="left" vertical="center"/>
    </xf>
    <xf numFmtId="0" fontId="3" fillId="2" borderId="52" xfId="0" applyFont="1" applyFill="1" applyBorder="1" applyAlignment="1">
      <alignment horizontal="left" vertical="center"/>
    </xf>
    <xf numFmtId="0" fontId="38" fillId="0" borderId="0" xfId="0" applyFont="1" applyAlignment="1">
      <alignment horizontal="left" vertical="center"/>
    </xf>
    <xf numFmtId="0" fontId="39" fillId="0" borderId="0" xfId="0" applyFont="1" applyAlignment="1">
      <alignment horizontal="left" vertical="center"/>
    </xf>
    <xf numFmtId="3" fontId="21" fillId="0" borderId="128" xfId="1" applyNumberFormat="1" applyFont="1" applyBorder="1" applyAlignment="1">
      <alignment horizontal="center"/>
    </xf>
    <xf numFmtId="0" fontId="10" fillId="0" borderId="128" xfId="1" applyFont="1" applyBorder="1" applyAlignment="1">
      <alignment horizontal="center"/>
    </xf>
    <xf numFmtId="3" fontId="21" fillId="0" borderId="130" xfId="1" applyNumberFormat="1" applyFont="1" applyBorder="1" applyAlignment="1">
      <alignment horizontal="center"/>
    </xf>
    <xf numFmtId="3" fontId="21" fillId="0" borderId="122" xfId="1" applyNumberFormat="1" applyFont="1" applyBorder="1" applyAlignment="1">
      <alignment horizontal="center"/>
    </xf>
    <xf numFmtId="0" fontId="9" fillId="0" borderId="124" xfId="1" applyFont="1" applyBorder="1" applyAlignment="1">
      <alignment horizontal="center"/>
    </xf>
    <xf numFmtId="3" fontId="7" fillId="0" borderId="125" xfId="1" applyNumberFormat="1" applyBorder="1" applyAlignment="1">
      <alignment horizontal="center"/>
    </xf>
    <xf numFmtId="3" fontId="25" fillId="0" borderId="125" xfId="1" applyNumberFormat="1" applyFont="1" applyBorder="1" applyAlignment="1">
      <alignment horizontal="center"/>
    </xf>
    <xf numFmtId="3" fontId="21" fillId="0" borderId="126" xfId="1" applyNumberFormat="1" applyFont="1" applyBorder="1" applyAlignment="1">
      <alignment horizontal="center"/>
    </xf>
    <xf numFmtId="0" fontId="10" fillId="0" borderId="122" xfId="1" applyFont="1" applyBorder="1" applyAlignment="1">
      <alignment horizontal="center"/>
    </xf>
    <xf numFmtId="3" fontId="21" fillId="0" borderId="148" xfId="1" applyNumberFormat="1" applyFont="1" applyBorder="1" applyAlignment="1">
      <alignment horizontal="center"/>
    </xf>
    <xf numFmtId="3" fontId="21" fillId="0" borderId="149" xfId="1" applyNumberFormat="1" applyFont="1" applyBorder="1" applyAlignment="1">
      <alignment horizontal="center"/>
    </xf>
    <xf numFmtId="3" fontId="21" fillId="0" borderId="125" xfId="1" applyNumberFormat="1" applyFont="1" applyBorder="1" applyAlignment="1">
      <alignment horizontal="center"/>
    </xf>
    <xf numFmtId="3" fontId="7" fillId="0" borderId="128" xfId="1" applyNumberFormat="1" applyBorder="1" applyAlignment="1">
      <alignment horizontal="center"/>
    </xf>
    <xf numFmtId="0" fontId="10" fillId="0" borderId="130" xfId="1" applyFont="1" applyBorder="1" applyAlignment="1">
      <alignment horizontal="center"/>
    </xf>
    <xf numFmtId="3" fontId="7" fillId="0" borderId="130" xfId="1" applyNumberFormat="1" applyBorder="1" applyAlignment="1">
      <alignment horizontal="center"/>
    </xf>
    <xf numFmtId="3" fontId="7" fillId="0" borderId="120" xfId="1" applyNumberFormat="1" applyBorder="1" applyAlignment="1">
      <alignment horizontal="center"/>
    </xf>
    <xf numFmtId="3" fontId="7" fillId="0" borderId="122" xfId="1" applyNumberFormat="1" applyBorder="1" applyAlignment="1">
      <alignment horizontal="center"/>
    </xf>
    <xf numFmtId="0" fontId="8" fillId="0" borderId="140" xfId="1" applyFont="1" applyBorder="1" applyAlignment="1">
      <alignment horizontal="left" vertical="center"/>
    </xf>
    <xf numFmtId="0" fontId="10" fillId="0" borderId="136" xfId="1" applyFont="1" applyBorder="1" applyAlignment="1">
      <alignment horizontal="center" vertical="center"/>
    </xf>
    <xf numFmtId="0" fontId="9" fillId="0" borderId="124" xfId="1" applyFont="1" applyBorder="1" applyAlignment="1">
      <alignment horizontal="center" vertical="center" wrapText="1"/>
    </xf>
    <xf numFmtId="3" fontId="7" fillId="0" borderId="126" xfId="1" applyNumberFormat="1" applyBorder="1" applyAlignment="1">
      <alignment horizontal="center"/>
    </xf>
    <xf numFmtId="0" fontId="8" fillId="0" borderId="117" xfId="1" applyFont="1" applyBorder="1" applyAlignment="1">
      <alignment horizontal="center"/>
    </xf>
    <xf numFmtId="0" fontId="9" fillId="0" borderId="118" xfId="1" applyFont="1" applyBorder="1" applyAlignment="1">
      <alignment horizontal="center" vertical="center" wrapText="1"/>
    </xf>
    <xf numFmtId="0" fontId="10" fillId="0" borderId="119" xfId="1" applyFont="1" applyBorder="1" applyAlignment="1">
      <alignment horizontal="center" vertical="center"/>
    </xf>
    <xf numFmtId="0" fontId="10" fillId="0" borderId="119" xfId="1" applyFont="1" applyBorder="1" applyAlignment="1">
      <alignment horizontal="center" vertical="center" wrapText="1"/>
    </xf>
    <xf numFmtId="0" fontId="10" fillId="0" borderId="120" xfId="1" applyFont="1" applyBorder="1" applyAlignment="1">
      <alignment horizontal="center" vertical="center" wrapText="1"/>
    </xf>
    <xf numFmtId="0" fontId="10" fillId="0" borderId="121" xfId="1" applyFont="1" applyBorder="1" applyAlignment="1">
      <alignment horizontal="center" vertical="center" wrapText="1"/>
    </xf>
    <xf numFmtId="0" fontId="10" fillId="0" borderId="122" xfId="1" applyFont="1" applyBorder="1" applyAlignment="1">
      <alignment horizontal="center" vertical="center" wrapText="1"/>
    </xf>
    <xf numFmtId="0" fontId="44" fillId="0" borderId="0" xfId="2" applyFont="1" applyAlignment="1">
      <alignment horizontal="left"/>
    </xf>
    <xf numFmtId="0" fontId="10" fillId="0" borderId="137" xfId="1" applyFont="1" applyBorder="1" applyAlignment="1">
      <alignment horizontal="center" vertical="center"/>
    </xf>
    <xf numFmtId="0" fontId="9" fillId="0" borderId="0" xfId="1" applyFont="1" applyAlignment="1">
      <alignment horizontal="left"/>
    </xf>
    <xf numFmtId="0" fontId="7" fillId="0" borderId="0" xfId="1" applyAlignment="1">
      <alignment horizontal="center"/>
    </xf>
    <xf numFmtId="3" fontId="21" fillId="3" borderId="60" xfId="0" applyNumberFormat="1" applyFont="1" applyFill="1" applyBorder="1" applyAlignment="1" applyProtection="1">
      <alignment horizontal="center" vertical="center"/>
      <protection locked="0"/>
    </xf>
    <xf numFmtId="3" fontId="21" fillId="3" borderId="40" xfId="0" applyNumberFormat="1" applyFont="1" applyFill="1" applyBorder="1" applyAlignment="1" applyProtection="1">
      <alignment horizontal="center" vertical="center"/>
      <protection locked="0"/>
    </xf>
    <xf numFmtId="0" fontId="10" fillId="0" borderId="57" xfId="0" applyFont="1" applyBorder="1"/>
    <xf numFmtId="0" fontId="7" fillId="0" borderId="57" xfId="0" applyFont="1" applyBorder="1"/>
    <xf numFmtId="0" fontId="25" fillId="0" borderId="1" xfId="0" applyFont="1" applyBorder="1"/>
    <xf numFmtId="0" fontId="21" fillId="0" borderId="57" xfId="0" applyFont="1" applyBorder="1"/>
    <xf numFmtId="0" fontId="21" fillId="0" borderId="1" xfId="0" applyFont="1" applyBorder="1"/>
    <xf numFmtId="0" fontId="8" fillId="0" borderId="90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95" xfId="0" applyFont="1" applyBorder="1" applyAlignment="1">
      <alignment horizontal="center" vertical="center"/>
    </xf>
    <xf numFmtId="0" fontId="8" fillId="0" borderId="103" xfId="0" applyFont="1" applyBorder="1" applyAlignment="1">
      <alignment horizontal="center" vertical="center"/>
    </xf>
    <xf numFmtId="0" fontId="8" fillId="0" borderId="48" xfId="0" applyFont="1" applyBorder="1" applyAlignment="1">
      <alignment horizontal="center" vertical="center"/>
    </xf>
    <xf numFmtId="0" fontId="8" fillId="0" borderId="96" xfId="0" applyFont="1" applyBorder="1" applyAlignment="1">
      <alignment horizontal="center" vertical="center"/>
    </xf>
    <xf numFmtId="0" fontId="25" fillId="0" borderId="55" xfId="0" applyFont="1" applyBorder="1"/>
    <xf numFmtId="0" fontId="7" fillId="0" borderId="55" xfId="0" applyFont="1" applyBorder="1"/>
    <xf numFmtId="4" fontId="25" fillId="0" borderId="83" xfId="0" applyNumberFormat="1" applyFont="1" applyBorder="1"/>
    <xf numFmtId="4" fontId="21" fillId="0" borderId="48" xfId="0" applyNumberFormat="1" applyFont="1" applyBorder="1"/>
    <xf numFmtId="4" fontId="21" fillId="0" borderId="106" xfId="0" applyNumberFormat="1" applyFont="1" applyBorder="1"/>
    <xf numFmtId="0" fontId="10" fillId="0" borderId="73" xfId="0" applyFont="1" applyBorder="1"/>
    <xf numFmtId="0" fontId="7" fillId="0" borderId="97" xfId="0" applyFont="1" applyBorder="1"/>
    <xf numFmtId="0" fontId="7" fillId="0" borderId="98" xfId="0" applyFont="1" applyBorder="1"/>
    <xf numFmtId="0" fontId="8" fillId="0" borderId="0" xfId="0" applyFont="1" applyAlignment="1">
      <alignment horizontal="left"/>
    </xf>
    <xf numFmtId="0" fontId="25" fillId="0" borderId="91" xfId="0" applyFont="1" applyBorder="1" applyAlignment="1">
      <alignment horizontal="center" vertical="center" wrapText="1"/>
    </xf>
    <xf numFmtId="0" fontId="25" fillId="0" borderId="40" xfId="0" applyFont="1" applyBorder="1" applyAlignment="1">
      <alignment horizontal="center" vertical="center" wrapText="1"/>
    </xf>
    <xf numFmtId="0" fontId="25" fillId="0" borderId="72" xfId="0" applyFont="1" applyBorder="1" applyAlignment="1">
      <alignment horizontal="center" vertical="center" wrapText="1"/>
    </xf>
    <xf numFmtId="0" fontId="25" fillId="0" borderId="84" xfId="0" applyFont="1" applyBorder="1" applyAlignment="1">
      <alignment vertical="center" wrapText="1"/>
    </xf>
    <xf numFmtId="0" fontId="25" fillId="0" borderId="71" xfId="0" applyFont="1" applyBorder="1" applyAlignment="1">
      <alignment horizontal="center" vertical="center"/>
    </xf>
    <xf numFmtId="0" fontId="7" fillId="0" borderId="83" xfId="0" applyFont="1" applyBorder="1"/>
    <xf numFmtId="0" fontId="8" fillId="0" borderId="0" xfId="0" applyFont="1" applyAlignment="1">
      <alignment horizontal="left" vertical="center"/>
    </xf>
    <xf numFmtId="0" fontId="25" fillId="0" borderId="74" xfId="0" applyFont="1" applyBorder="1"/>
    <xf numFmtId="0" fontId="25" fillId="0" borderId="104" xfId="0" applyFont="1" applyBorder="1"/>
    <xf numFmtId="0" fontId="25" fillId="0" borderId="89" xfId="0" applyFont="1" applyBorder="1"/>
    <xf numFmtId="0" fontId="21" fillId="0" borderId="81" xfId="0" applyFont="1" applyBorder="1"/>
    <xf numFmtId="0" fontId="8" fillId="0" borderId="71" xfId="0" applyFont="1" applyBorder="1" applyAlignment="1">
      <alignment horizontal="center" vertical="center"/>
    </xf>
    <xf numFmtId="0" fontId="8" fillId="0" borderId="105" xfId="0" applyFont="1" applyBorder="1" applyAlignment="1">
      <alignment horizontal="center" vertical="center"/>
    </xf>
    <xf numFmtId="0" fontId="8" fillId="0" borderId="83" xfId="0" applyFont="1" applyBorder="1" applyAlignment="1">
      <alignment horizontal="center" vertical="center"/>
    </xf>
    <xf numFmtId="0" fontId="8" fillId="0" borderId="106" xfId="0" applyFont="1" applyBorder="1" applyAlignment="1">
      <alignment horizontal="center" vertical="center"/>
    </xf>
    <xf numFmtId="0" fontId="25" fillId="0" borderId="78" xfId="0" applyFont="1" applyBorder="1"/>
    <xf numFmtId="0" fontId="25" fillId="0" borderId="79" xfId="0" applyFont="1" applyBorder="1"/>
    <xf numFmtId="0" fontId="10" fillId="0" borderId="59" xfId="0" applyFont="1" applyBorder="1" applyAlignment="1">
      <alignment vertical="center" wrapText="1"/>
    </xf>
    <xf numFmtId="0" fontId="10" fillId="0" borderId="108" xfId="0" applyFont="1" applyBorder="1" applyAlignment="1">
      <alignment vertical="center" wrapText="1"/>
    </xf>
    <xf numFmtId="0" fontId="10" fillId="0" borderId="55" xfId="0" applyFont="1" applyBorder="1" applyAlignment="1">
      <alignment vertical="center" wrapText="1"/>
    </xf>
    <xf numFmtId="0" fontId="25" fillId="0" borderId="59" xfId="0" applyFont="1" applyBorder="1"/>
    <xf numFmtId="0" fontId="7" fillId="0" borderId="59" xfId="0" applyFont="1" applyBorder="1"/>
    <xf numFmtId="49" fontId="25" fillId="0" borderId="93" xfId="0" applyNumberFormat="1" applyFont="1" applyBorder="1" applyAlignment="1">
      <alignment horizontal="center"/>
    </xf>
    <xf numFmtId="49" fontId="25" fillId="0" borderId="109" xfId="0" applyNumberFormat="1" applyFont="1" applyBorder="1" applyAlignment="1">
      <alignment horizontal="center"/>
    </xf>
    <xf numFmtId="49" fontId="25" fillId="0" borderId="110" xfId="0" applyNumberFormat="1" applyFont="1" applyBorder="1" applyAlignment="1">
      <alignment horizontal="center"/>
    </xf>
    <xf numFmtId="0" fontId="21" fillId="0" borderId="19" xfId="0" applyFont="1" applyBorder="1" applyAlignment="1">
      <alignment horizontal="left" vertical="center" wrapText="1"/>
    </xf>
    <xf numFmtId="0" fontId="21" fillId="0" borderId="112" xfId="0" applyFont="1" applyBorder="1" applyAlignment="1">
      <alignment horizontal="left" vertical="center" wrapText="1"/>
    </xf>
    <xf numFmtId="0" fontId="21" fillId="0" borderId="113" xfId="0" applyFont="1" applyBorder="1" applyAlignment="1">
      <alignment horizontal="left" vertical="center" wrapText="1"/>
    </xf>
    <xf numFmtId="0" fontId="21" fillId="0" borderId="83" xfId="0" applyFont="1" applyBorder="1" applyAlignment="1">
      <alignment horizontal="left" vertical="center" wrapText="1"/>
    </xf>
    <xf numFmtId="0" fontId="21" fillId="0" borderId="48" xfId="0" applyFont="1" applyBorder="1" applyAlignment="1">
      <alignment horizontal="left" vertical="center" wrapText="1"/>
    </xf>
    <xf numFmtId="0" fontId="21" fillId="0" borderId="106" xfId="0" applyFont="1" applyBorder="1" applyAlignment="1">
      <alignment horizontal="left" vertical="center" wrapText="1"/>
    </xf>
    <xf numFmtId="0" fontId="25" fillId="0" borderId="75" xfId="0" applyFont="1" applyBorder="1"/>
    <xf numFmtId="0" fontId="25" fillId="0" borderId="111" xfId="0" applyFont="1" applyBorder="1"/>
    <xf numFmtId="0" fontId="21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21" fillId="0" borderId="88" xfId="0" applyFont="1" applyBorder="1" applyAlignment="1">
      <alignment horizontal="center" vertical="center"/>
    </xf>
    <xf numFmtId="0" fontId="21" fillId="0" borderId="94" xfId="0" applyFont="1" applyBorder="1" applyAlignment="1">
      <alignment horizontal="center" vertical="center"/>
    </xf>
    <xf numFmtId="0" fontId="21" fillId="0" borderId="87" xfId="0" applyFont="1" applyBorder="1" applyAlignment="1">
      <alignment horizontal="center" vertical="center"/>
    </xf>
    <xf numFmtId="0" fontId="25" fillId="0" borderId="81" xfId="0" applyFont="1" applyBorder="1"/>
    <xf numFmtId="0" fontId="7" fillId="0" borderId="81" xfId="0" applyFont="1" applyBorder="1"/>
    <xf numFmtId="3" fontId="21" fillId="3" borderId="59" xfId="0" applyNumberFormat="1" applyFont="1" applyFill="1" applyBorder="1" applyAlignment="1" applyProtection="1">
      <alignment horizontal="center" vertical="center"/>
      <protection locked="0"/>
    </xf>
    <xf numFmtId="3" fontId="21" fillId="3" borderId="84" xfId="0" applyNumberFormat="1" applyFont="1" applyFill="1" applyBorder="1" applyAlignment="1" applyProtection="1">
      <alignment horizontal="center" vertical="center"/>
      <protection locked="0"/>
    </xf>
    <xf numFmtId="0" fontId="25" fillId="0" borderId="21" xfId="0" applyFont="1" applyBorder="1" applyAlignment="1">
      <alignment horizontal="center" vertical="center"/>
    </xf>
    <xf numFmtId="0" fontId="7" fillId="0" borderId="4" xfId="0" applyFont="1" applyBorder="1"/>
    <xf numFmtId="0" fontId="25" fillId="0" borderId="114" xfId="0" applyFont="1" applyBorder="1"/>
    <xf numFmtId="0" fontId="21" fillId="0" borderId="76" xfId="0" applyFont="1" applyBorder="1"/>
    <xf numFmtId="0" fontId="25" fillId="0" borderId="107" xfId="0" applyFont="1" applyBorder="1"/>
    <xf numFmtId="0" fontId="7" fillId="0" borderId="107" xfId="0" applyFont="1" applyBorder="1"/>
    <xf numFmtId="0" fontId="7" fillId="0" borderId="108" xfId="0" applyFont="1" applyBorder="1" applyAlignment="1">
      <alignment vertical="center" wrapText="1"/>
    </xf>
    <xf numFmtId="0" fontId="7" fillId="0" borderId="55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/>
    </xf>
  </cellXfs>
  <cellStyles count="3">
    <cellStyle name="Normální" xfId="0" builtinId="0"/>
    <cellStyle name="normální_3. Odpisový plán - příloha" xfId="1" xr:uid="{00000000-0005-0000-0000-000001000000}"/>
    <cellStyle name="normální_směrnice 10-tabulky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5:F52"/>
  <sheetViews>
    <sheetView topLeftCell="A13" workbookViewId="0">
      <selection activeCell="B37" sqref="B37"/>
    </sheetView>
  </sheetViews>
  <sheetFormatPr defaultRowHeight="12.75" x14ac:dyDescent="0.2"/>
  <cols>
    <col min="1" max="1" width="16.140625" customWidth="1"/>
    <col min="2" max="2" width="55.85546875" customWidth="1"/>
    <col min="3" max="3" width="3.7109375" customWidth="1"/>
    <col min="4" max="5" width="9.7109375" customWidth="1"/>
  </cols>
  <sheetData>
    <row r="5" spans="1:6" x14ac:dyDescent="0.2">
      <c r="A5" s="127"/>
      <c r="B5" s="127"/>
    </row>
    <row r="6" spans="1:6" x14ac:dyDescent="0.2">
      <c r="A6" s="127"/>
      <c r="B6" s="127"/>
    </row>
    <row r="7" spans="1:6" x14ac:dyDescent="0.2">
      <c r="A7" s="127"/>
      <c r="B7" s="127"/>
    </row>
    <row r="8" spans="1:6" x14ac:dyDescent="0.2">
      <c r="A8" s="127"/>
      <c r="B8" s="127"/>
    </row>
    <row r="9" spans="1:6" x14ac:dyDescent="0.2">
      <c r="A9" s="127"/>
      <c r="B9" s="127"/>
    </row>
    <row r="10" spans="1:6" x14ac:dyDescent="0.2">
      <c r="A10" s="127"/>
      <c r="B10" s="127"/>
    </row>
    <row r="11" spans="1:6" ht="18.75" x14ac:dyDescent="0.3">
      <c r="A11" s="253" t="s">
        <v>107</v>
      </c>
      <c r="B11" s="253"/>
      <c r="C11" s="9"/>
      <c r="D11" s="9"/>
    </row>
    <row r="12" spans="1:6" x14ac:dyDescent="0.2">
      <c r="A12" s="128"/>
      <c r="B12" s="127"/>
    </row>
    <row r="13" spans="1:6" x14ac:dyDescent="0.2">
      <c r="A13" s="128"/>
      <c r="B13" s="127"/>
    </row>
    <row r="14" spans="1:6" ht="26.25" customHeight="1" x14ac:dyDescent="0.2">
      <c r="A14" s="125" t="s">
        <v>103</v>
      </c>
      <c r="B14" s="129" t="s">
        <v>148</v>
      </c>
      <c r="C14" s="121"/>
      <c r="D14" s="121"/>
      <c r="E14" s="122"/>
      <c r="F14" s="122"/>
    </row>
    <row r="15" spans="1:6" x14ac:dyDescent="0.2">
      <c r="A15" s="126" t="s">
        <v>104</v>
      </c>
      <c r="B15" s="130" t="s">
        <v>149</v>
      </c>
      <c r="C15" s="123"/>
      <c r="D15" s="123"/>
      <c r="E15" s="122"/>
      <c r="F15" s="122"/>
    </row>
    <row r="16" spans="1:6" x14ac:dyDescent="0.2">
      <c r="A16" s="128"/>
      <c r="B16" s="127"/>
    </row>
    <row r="17" spans="1:3" x14ac:dyDescent="0.2">
      <c r="A17" s="128"/>
      <c r="B17" s="127"/>
    </row>
    <row r="18" spans="1:3" x14ac:dyDescent="0.2">
      <c r="A18" s="128"/>
      <c r="B18" s="127"/>
    </row>
    <row r="19" spans="1:3" x14ac:dyDescent="0.2">
      <c r="A19" s="128"/>
      <c r="B19" s="127"/>
    </row>
    <row r="20" spans="1:3" x14ac:dyDescent="0.2">
      <c r="A20" s="128"/>
      <c r="B20" s="127"/>
    </row>
    <row r="21" spans="1:3" x14ac:dyDescent="0.2">
      <c r="A21" s="128"/>
      <c r="B21" s="127"/>
    </row>
    <row r="22" spans="1:3" x14ac:dyDescent="0.2">
      <c r="A22" s="128"/>
      <c r="B22" s="127"/>
    </row>
    <row r="23" spans="1:3" ht="20.25" x14ac:dyDescent="0.3">
      <c r="A23" s="254" t="s">
        <v>138</v>
      </c>
      <c r="B23" s="254"/>
    </row>
    <row r="24" spans="1:3" x14ac:dyDescent="0.2">
      <c r="A24" s="128"/>
      <c r="B24" s="127"/>
    </row>
    <row r="25" spans="1:3" x14ac:dyDescent="0.2">
      <c r="A25" s="128"/>
      <c r="B25" s="127"/>
    </row>
    <row r="26" spans="1:3" x14ac:dyDescent="0.2">
      <c r="A26" s="128"/>
      <c r="B26" s="127"/>
    </row>
    <row r="27" spans="1:3" x14ac:dyDescent="0.2">
      <c r="A27" s="128"/>
      <c r="B27" s="127"/>
    </row>
    <row r="28" spans="1:3" x14ac:dyDescent="0.2">
      <c r="A28" s="128"/>
      <c r="B28" s="127"/>
    </row>
    <row r="29" spans="1:3" ht="12.75" customHeight="1" x14ac:dyDescent="0.3">
      <c r="A29" s="128"/>
      <c r="B29" s="131"/>
      <c r="C29" s="124"/>
    </row>
    <row r="30" spans="1:3" x14ac:dyDescent="0.2">
      <c r="A30" s="128"/>
      <c r="B30" s="127"/>
    </row>
    <row r="31" spans="1:3" x14ac:dyDescent="0.2">
      <c r="A31" s="127"/>
      <c r="B31" s="127"/>
    </row>
    <row r="32" spans="1:3" x14ac:dyDescent="0.2">
      <c r="A32" s="127"/>
      <c r="B32" s="127"/>
    </row>
    <row r="33" spans="1:4" x14ac:dyDescent="0.2">
      <c r="A33" s="127"/>
      <c r="B33" s="127"/>
    </row>
    <row r="34" spans="1:4" x14ac:dyDescent="0.2">
      <c r="A34" s="127"/>
      <c r="B34" s="127"/>
    </row>
    <row r="35" spans="1:4" x14ac:dyDescent="0.2">
      <c r="A35" s="127"/>
      <c r="B35" s="127"/>
    </row>
    <row r="36" spans="1:4" x14ac:dyDescent="0.2">
      <c r="A36" s="127"/>
      <c r="B36" s="127"/>
    </row>
    <row r="37" spans="1:4" x14ac:dyDescent="0.2">
      <c r="A37" s="127"/>
      <c r="B37" s="132"/>
    </row>
    <row r="38" spans="1:4" x14ac:dyDescent="0.2">
      <c r="A38" s="127"/>
      <c r="B38" s="133"/>
    </row>
    <row r="39" spans="1:4" x14ac:dyDescent="0.2">
      <c r="A39" s="127"/>
      <c r="B39" s="132"/>
    </row>
    <row r="40" spans="1:4" x14ac:dyDescent="0.2">
      <c r="A40" s="127"/>
      <c r="B40" s="132"/>
    </row>
    <row r="41" spans="1:4" x14ac:dyDescent="0.2">
      <c r="A41" s="127"/>
      <c r="B41" s="132"/>
    </row>
    <row r="42" spans="1:4" x14ac:dyDescent="0.2">
      <c r="A42" s="127"/>
      <c r="B42" s="132"/>
    </row>
    <row r="43" spans="1:4" x14ac:dyDescent="0.2">
      <c r="A43" s="127" t="s">
        <v>93</v>
      </c>
      <c r="B43" s="134" t="s">
        <v>150</v>
      </c>
    </row>
    <row r="44" spans="1:4" x14ac:dyDescent="0.2">
      <c r="A44" s="127" t="s">
        <v>105</v>
      </c>
      <c r="B44" s="135">
        <v>45588</v>
      </c>
    </row>
    <row r="45" spans="1:4" x14ac:dyDescent="0.2">
      <c r="A45" s="127"/>
      <c r="B45" s="132"/>
    </row>
    <row r="46" spans="1:4" x14ac:dyDescent="0.2">
      <c r="A46" s="127"/>
      <c r="B46" s="132"/>
    </row>
    <row r="47" spans="1:4" x14ac:dyDescent="0.2">
      <c r="A47" s="127"/>
      <c r="B47" s="132"/>
    </row>
    <row r="48" spans="1:4" x14ac:dyDescent="0.2">
      <c r="A48" s="127"/>
      <c r="B48" s="132"/>
      <c r="C48" s="1"/>
      <c r="D48" s="1"/>
    </row>
    <row r="49" spans="1:2" x14ac:dyDescent="0.2">
      <c r="A49" s="127"/>
      <c r="B49" s="132"/>
    </row>
    <row r="50" spans="1:2" x14ac:dyDescent="0.2">
      <c r="A50" s="127" t="s">
        <v>19</v>
      </c>
      <c r="B50" s="132"/>
    </row>
    <row r="51" spans="1:2" x14ac:dyDescent="0.2">
      <c r="A51" s="127" t="s">
        <v>106</v>
      </c>
      <c r="B51" s="134" t="s">
        <v>150</v>
      </c>
    </row>
    <row r="52" spans="1:2" x14ac:dyDescent="0.2">
      <c r="A52" s="127" t="s">
        <v>105</v>
      </c>
      <c r="B52" s="135">
        <f>B44</f>
        <v>45588</v>
      </c>
    </row>
  </sheetData>
  <mergeCells count="2">
    <mergeCell ref="A11:B11"/>
    <mergeCell ref="A23:B23"/>
  </mergeCells>
  <pageMargins left="1.299212598425197" right="0.70866141732283472" top="0.78740157480314965" bottom="0.78740157480314965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  <pageSetUpPr fitToPage="1"/>
  </sheetPr>
  <dimension ref="A1:I64"/>
  <sheetViews>
    <sheetView topLeftCell="A22" zoomScaleNormal="100" workbookViewId="0">
      <selection activeCell="H44" sqref="H44"/>
    </sheetView>
  </sheetViews>
  <sheetFormatPr defaultRowHeight="12.75" x14ac:dyDescent="0.2"/>
  <cols>
    <col min="1" max="1" width="10.5703125" customWidth="1"/>
    <col min="4" max="4" width="7.42578125" customWidth="1"/>
    <col min="5" max="5" width="7" customWidth="1"/>
    <col min="6" max="6" width="8.28515625" customWidth="1"/>
    <col min="7" max="7" width="11.5703125" customWidth="1"/>
    <col min="8" max="8" width="16.28515625" style="225" customWidth="1"/>
    <col min="9" max="9" width="13.85546875" customWidth="1"/>
  </cols>
  <sheetData>
    <row r="1" spans="1:9" ht="13.5" customHeight="1" x14ac:dyDescent="0.2">
      <c r="A1" s="267" t="s">
        <v>127</v>
      </c>
      <c r="B1" s="267"/>
      <c r="C1" s="267"/>
      <c r="D1" s="267"/>
      <c r="E1" s="267"/>
      <c r="F1" s="267"/>
      <c r="G1" s="267"/>
      <c r="H1" s="267"/>
      <c r="I1" s="267"/>
    </row>
    <row r="2" spans="1:9" ht="9" customHeight="1" x14ac:dyDescent="0.2">
      <c r="C2" s="8"/>
    </row>
    <row r="3" spans="1:9" x14ac:dyDescent="0.2">
      <c r="A3" s="43" t="s">
        <v>76</v>
      </c>
      <c r="B3" s="43"/>
      <c r="C3" s="284" t="str">
        <f>ÚVOD!B14</f>
        <v>Městské lesy Liberec, p. o.</v>
      </c>
      <c r="D3" s="284"/>
      <c r="E3" s="284"/>
      <c r="F3" s="284"/>
      <c r="G3" s="284"/>
      <c r="H3" s="284"/>
      <c r="I3" s="284"/>
    </row>
    <row r="4" spans="1:9" ht="13.5" thickBot="1" x14ac:dyDescent="0.25">
      <c r="A4" s="43"/>
      <c r="B4" s="43"/>
      <c r="C4" s="81"/>
      <c r="D4" s="82"/>
      <c r="E4" s="82"/>
      <c r="F4" s="82"/>
      <c r="G4" s="82"/>
      <c r="H4" s="81"/>
      <c r="I4" s="42" t="s">
        <v>117</v>
      </c>
    </row>
    <row r="5" spans="1:9" ht="11.25" customHeight="1" x14ac:dyDescent="0.2">
      <c r="A5" s="272" t="s">
        <v>20</v>
      </c>
      <c r="B5" s="275" t="s">
        <v>21</v>
      </c>
      <c r="C5" s="276"/>
      <c r="D5" s="276"/>
      <c r="E5" s="276"/>
      <c r="F5" s="277"/>
      <c r="G5" s="285" t="s">
        <v>141</v>
      </c>
      <c r="H5" s="288" t="s">
        <v>142</v>
      </c>
      <c r="I5" s="268" t="s">
        <v>139</v>
      </c>
    </row>
    <row r="6" spans="1:9" ht="11.25" customHeight="1" x14ac:dyDescent="0.2">
      <c r="A6" s="273"/>
      <c r="B6" s="278"/>
      <c r="C6" s="279"/>
      <c r="D6" s="279"/>
      <c r="E6" s="279"/>
      <c r="F6" s="280"/>
      <c r="G6" s="286"/>
      <c r="H6" s="289"/>
      <c r="I6" s="269"/>
    </row>
    <row r="7" spans="1:9" ht="30.75" customHeight="1" thickBot="1" x14ac:dyDescent="0.25">
      <c r="A7" s="274"/>
      <c r="B7" s="281"/>
      <c r="C7" s="282"/>
      <c r="D7" s="282"/>
      <c r="E7" s="282"/>
      <c r="F7" s="283"/>
      <c r="G7" s="287"/>
      <c r="H7" s="290"/>
      <c r="I7" s="270"/>
    </row>
    <row r="8" spans="1:9" ht="15" x14ac:dyDescent="0.2">
      <c r="A8" s="29">
        <v>501</v>
      </c>
      <c r="B8" s="8" t="s">
        <v>22</v>
      </c>
      <c r="C8" s="9"/>
      <c r="D8" s="9"/>
      <c r="E8" s="9"/>
      <c r="F8" s="10"/>
      <c r="G8" s="226">
        <v>500000</v>
      </c>
      <c r="H8" s="235">
        <v>415000</v>
      </c>
      <c r="I8" s="92">
        <f>H8-G8</f>
        <v>-85000</v>
      </c>
    </row>
    <row r="9" spans="1:9" ht="15" x14ac:dyDescent="0.2">
      <c r="A9" s="30">
        <v>502</v>
      </c>
      <c r="B9" s="67" t="s">
        <v>23</v>
      </c>
      <c r="C9" s="11"/>
      <c r="D9" s="11"/>
      <c r="E9" s="11"/>
      <c r="F9" s="12"/>
      <c r="G9" s="227">
        <v>90000</v>
      </c>
      <c r="H9" s="236">
        <v>100000</v>
      </c>
      <c r="I9" s="53">
        <f>H9-G9</f>
        <v>10000</v>
      </c>
    </row>
    <row r="10" spans="1:9" ht="15" x14ac:dyDescent="0.2">
      <c r="A10" s="30">
        <v>503</v>
      </c>
      <c r="B10" s="67" t="s">
        <v>83</v>
      </c>
      <c r="C10" s="11"/>
      <c r="D10" s="11"/>
      <c r="E10" s="11"/>
      <c r="F10" s="12"/>
      <c r="G10" s="227">
        <v>10000</v>
      </c>
      <c r="H10" s="236">
        <v>0</v>
      </c>
      <c r="I10" s="53">
        <f t="shared" ref="I10:I11" si="0">H10-G10</f>
        <v>-10000</v>
      </c>
    </row>
    <row r="11" spans="1:9" ht="15.75" thickBot="1" x14ac:dyDescent="0.25">
      <c r="A11" s="31">
        <v>504</v>
      </c>
      <c r="B11" s="8" t="s">
        <v>24</v>
      </c>
      <c r="C11" s="9"/>
      <c r="D11" s="9"/>
      <c r="E11" s="9"/>
      <c r="F11" s="10"/>
      <c r="G11" s="228">
        <v>0</v>
      </c>
      <c r="H11" s="235">
        <v>0</v>
      </c>
      <c r="I11" s="53">
        <f t="shared" si="0"/>
        <v>0</v>
      </c>
    </row>
    <row r="12" spans="1:9" ht="15.75" thickBot="1" x14ac:dyDescent="0.25">
      <c r="A12" s="72" t="s">
        <v>25</v>
      </c>
      <c r="B12" s="13"/>
      <c r="C12" s="14"/>
      <c r="D12" s="14"/>
      <c r="E12" s="14"/>
      <c r="F12" s="15"/>
      <c r="G12" s="62">
        <f>SUM(G8:G11)</f>
        <v>600000</v>
      </c>
      <c r="H12" s="237">
        <f>SUM(H8:H11)</f>
        <v>515000</v>
      </c>
      <c r="I12" s="87">
        <f>SUM(I8:I11)</f>
        <v>-85000</v>
      </c>
    </row>
    <row r="13" spans="1:9" ht="15" x14ac:dyDescent="0.2">
      <c r="A13" s="32">
        <v>511</v>
      </c>
      <c r="B13" s="67" t="s">
        <v>26</v>
      </c>
      <c r="C13" s="11"/>
      <c r="D13" s="11"/>
      <c r="E13" s="11"/>
      <c r="F13" s="12"/>
      <c r="G13" s="226">
        <v>500000</v>
      </c>
      <c r="H13" s="236">
        <v>3115000</v>
      </c>
      <c r="I13" s="53">
        <f>H13-G13</f>
        <v>2615000</v>
      </c>
    </row>
    <row r="14" spans="1:9" ht="15" x14ac:dyDescent="0.2">
      <c r="A14" s="30">
        <v>512</v>
      </c>
      <c r="B14" s="67" t="s">
        <v>27</v>
      </c>
      <c r="C14" s="11"/>
      <c r="D14" s="11"/>
      <c r="E14" s="11"/>
      <c r="F14" s="12"/>
      <c r="G14" s="227">
        <v>75000</v>
      </c>
      <c r="H14" s="236">
        <v>70000</v>
      </c>
      <c r="I14" s="53">
        <f t="shared" ref="I14:I16" si="1">H14-G14</f>
        <v>-5000</v>
      </c>
    </row>
    <row r="15" spans="1:9" ht="15" x14ac:dyDescent="0.2">
      <c r="A15" s="30">
        <v>513</v>
      </c>
      <c r="B15" s="67" t="s">
        <v>28</v>
      </c>
      <c r="C15" s="11"/>
      <c r="D15" s="11"/>
      <c r="E15" s="11"/>
      <c r="F15" s="12"/>
      <c r="G15" s="227">
        <v>15000</v>
      </c>
      <c r="H15" s="236">
        <v>17000</v>
      </c>
      <c r="I15" s="53">
        <f t="shared" si="1"/>
        <v>2000</v>
      </c>
    </row>
    <row r="16" spans="1:9" ht="15.75" thickBot="1" x14ac:dyDescent="0.25">
      <c r="A16" s="31">
        <v>518</v>
      </c>
      <c r="B16" s="8" t="s">
        <v>29</v>
      </c>
      <c r="C16" s="9"/>
      <c r="D16" s="9"/>
      <c r="E16" s="9"/>
      <c r="F16" s="10"/>
      <c r="G16" s="229">
        <v>8000000</v>
      </c>
      <c r="H16" s="235">
        <v>8500000</v>
      </c>
      <c r="I16" s="53">
        <f t="shared" si="1"/>
        <v>500000</v>
      </c>
    </row>
    <row r="17" spans="1:9" ht="16.5" thickBot="1" x14ac:dyDescent="0.3">
      <c r="A17" s="72" t="s">
        <v>30</v>
      </c>
      <c r="B17" s="16"/>
      <c r="C17" s="14"/>
      <c r="D17" s="14"/>
      <c r="E17" s="14"/>
      <c r="F17" s="15"/>
      <c r="G17" s="62">
        <f>SUM(G13:G16)</f>
        <v>8590000</v>
      </c>
      <c r="H17" s="237">
        <f>SUM(H13:H16)</f>
        <v>11702000</v>
      </c>
      <c r="I17" s="87">
        <f>SUM(I13:I16)</f>
        <v>3112000</v>
      </c>
    </row>
    <row r="18" spans="1:9" ht="15" x14ac:dyDescent="0.2">
      <c r="A18" s="32">
        <v>521</v>
      </c>
      <c r="B18" s="67" t="s">
        <v>31</v>
      </c>
      <c r="C18" s="11"/>
      <c r="D18" s="11"/>
      <c r="E18" s="11"/>
      <c r="F18" s="12"/>
      <c r="G18" s="226">
        <v>2124000</v>
      </c>
      <c r="H18" s="252">
        <v>2820000</v>
      </c>
      <c r="I18" s="92">
        <f>H18-G18</f>
        <v>696000</v>
      </c>
    </row>
    <row r="19" spans="1:9" ht="15" x14ac:dyDescent="0.2">
      <c r="A19" s="30">
        <v>524</v>
      </c>
      <c r="B19" s="67" t="s">
        <v>32</v>
      </c>
      <c r="C19" s="11"/>
      <c r="D19" s="11"/>
      <c r="E19" s="11"/>
      <c r="F19" s="12"/>
      <c r="G19" s="227">
        <v>560000</v>
      </c>
      <c r="H19" s="236">
        <v>680000</v>
      </c>
      <c r="I19" s="53">
        <f>H19-G19</f>
        <v>120000</v>
      </c>
    </row>
    <row r="20" spans="1:9" ht="15" x14ac:dyDescent="0.2">
      <c r="A20" s="30">
        <v>527</v>
      </c>
      <c r="B20" s="67" t="s">
        <v>33</v>
      </c>
      <c r="C20" s="11"/>
      <c r="D20" s="11"/>
      <c r="E20" s="11"/>
      <c r="F20" s="12" t="s">
        <v>19</v>
      </c>
      <c r="G20" s="227">
        <v>60000</v>
      </c>
      <c r="H20" s="236">
        <v>96000</v>
      </c>
      <c r="I20" s="53">
        <f t="shared" ref="I20:I41" si="2">H20-G20</f>
        <v>36000</v>
      </c>
    </row>
    <row r="21" spans="1:9" ht="15.75" thickBot="1" x14ac:dyDescent="0.25">
      <c r="A21" s="31">
        <v>525.52800000000002</v>
      </c>
      <c r="B21" s="8" t="s">
        <v>34</v>
      </c>
      <c r="C21" s="9"/>
      <c r="D21" s="9"/>
      <c r="E21" s="9"/>
      <c r="F21" s="10"/>
      <c r="G21" s="229">
        <v>50000</v>
      </c>
      <c r="H21" s="235">
        <v>17000</v>
      </c>
      <c r="I21" s="53">
        <f t="shared" si="2"/>
        <v>-33000</v>
      </c>
    </row>
    <row r="22" spans="1:9" ht="16.5" thickBot="1" x14ac:dyDescent="0.3">
      <c r="A22" s="72" t="s">
        <v>35</v>
      </c>
      <c r="B22" s="16"/>
      <c r="C22" s="17"/>
      <c r="D22" s="17"/>
      <c r="E22" s="17"/>
      <c r="F22" s="18"/>
      <c r="G22" s="62">
        <f>SUM(G18:G21)</f>
        <v>2794000</v>
      </c>
      <c r="H22" s="237">
        <f>SUM(H18:H21)</f>
        <v>3613000</v>
      </c>
      <c r="I22" s="87">
        <f>SUM(I18:I21)</f>
        <v>819000</v>
      </c>
    </row>
    <row r="23" spans="1:9" ht="15.75" x14ac:dyDescent="0.25">
      <c r="A23" s="32">
        <v>531</v>
      </c>
      <c r="B23" s="71" t="s">
        <v>36</v>
      </c>
      <c r="C23" s="51"/>
      <c r="D23" s="44"/>
      <c r="E23" s="44"/>
      <c r="F23" s="45"/>
      <c r="G23" s="226">
        <v>2000</v>
      </c>
      <c r="H23" s="238">
        <v>2000</v>
      </c>
      <c r="I23" s="53">
        <f t="shared" si="2"/>
        <v>0</v>
      </c>
    </row>
    <row r="24" spans="1:9" ht="15.75" thickBot="1" x14ac:dyDescent="0.25">
      <c r="A24" s="31" t="s">
        <v>84</v>
      </c>
      <c r="B24" s="8" t="s">
        <v>37</v>
      </c>
      <c r="C24" s="9"/>
      <c r="D24" s="9"/>
      <c r="E24" s="9"/>
      <c r="F24" s="10"/>
      <c r="G24" s="228">
        <v>1000</v>
      </c>
      <c r="H24" s="235">
        <v>1000</v>
      </c>
      <c r="I24" s="53">
        <f t="shared" si="2"/>
        <v>0</v>
      </c>
    </row>
    <row r="25" spans="1:9" ht="16.5" thickBot="1" x14ac:dyDescent="0.3">
      <c r="A25" s="72" t="s">
        <v>38</v>
      </c>
      <c r="B25" s="16"/>
      <c r="C25" s="17"/>
      <c r="D25" s="17"/>
      <c r="E25" s="17"/>
      <c r="F25" s="18"/>
      <c r="G25" s="62">
        <f>SUM(G23:G24)</f>
        <v>3000</v>
      </c>
      <c r="H25" s="237">
        <f>SUM(H23:H24)</f>
        <v>3000</v>
      </c>
      <c r="I25" s="87">
        <f>SUM(I23:I24)</f>
        <v>0</v>
      </c>
    </row>
    <row r="26" spans="1:9" ht="15" x14ac:dyDescent="0.2">
      <c r="A26" s="29">
        <v>541.54200000000003</v>
      </c>
      <c r="B26" s="8" t="s">
        <v>79</v>
      </c>
      <c r="C26" s="9"/>
      <c r="D26" s="9"/>
      <c r="E26" s="9"/>
      <c r="F26" s="10"/>
      <c r="G26" s="226">
        <v>0</v>
      </c>
      <c r="H26" s="235">
        <v>0</v>
      </c>
      <c r="I26" s="53">
        <f t="shared" si="2"/>
        <v>0</v>
      </c>
    </row>
    <row r="27" spans="1:9" ht="15" x14ac:dyDescent="0.2">
      <c r="A27" s="30">
        <v>544</v>
      </c>
      <c r="B27" s="67" t="s">
        <v>85</v>
      </c>
      <c r="C27" s="11"/>
      <c r="D27" s="11"/>
      <c r="E27" s="11"/>
      <c r="F27" s="12"/>
      <c r="G27" s="227">
        <v>0</v>
      </c>
      <c r="H27" s="236">
        <v>0</v>
      </c>
      <c r="I27" s="53">
        <f t="shared" si="2"/>
        <v>0</v>
      </c>
    </row>
    <row r="28" spans="1:9" ht="15.75" thickBot="1" x14ac:dyDescent="0.25">
      <c r="A28" s="33">
        <v>549</v>
      </c>
      <c r="B28" s="70" t="s">
        <v>98</v>
      </c>
      <c r="C28" s="19"/>
      <c r="D28" s="11"/>
      <c r="E28" s="11"/>
      <c r="F28" s="12"/>
      <c r="G28" s="229">
        <v>70000</v>
      </c>
      <c r="H28" s="239">
        <v>77052</v>
      </c>
      <c r="I28" s="53">
        <f t="shared" si="2"/>
        <v>7052</v>
      </c>
    </row>
    <row r="29" spans="1:9" ht="16.5" thickBot="1" x14ac:dyDescent="0.3">
      <c r="A29" s="72" t="s">
        <v>41</v>
      </c>
      <c r="B29" s="16"/>
      <c r="C29" s="17"/>
      <c r="D29" s="17"/>
      <c r="E29" s="17"/>
      <c r="F29" s="18"/>
      <c r="G29" s="65">
        <f>SUM(G26:G28)</f>
        <v>70000</v>
      </c>
      <c r="H29" s="240">
        <f>SUM(H26:H28)</f>
        <v>77052</v>
      </c>
      <c r="I29" s="88">
        <f>SUM(I26:I28)</f>
        <v>7052</v>
      </c>
    </row>
    <row r="30" spans="1:9" ht="15" x14ac:dyDescent="0.2">
      <c r="A30" s="30">
        <v>562</v>
      </c>
      <c r="B30" s="67" t="s">
        <v>39</v>
      </c>
      <c r="C30" s="11"/>
      <c r="D30" s="11"/>
      <c r="E30" s="11"/>
      <c r="F30" s="12"/>
      <c r="G30" s="230">
        <v>10000</v>
      </c>
      <c r="H30" s="241">
        <v>23684</v>
      </c>
      <c r="I30" s="53">
        <f t="shared" si="2"/>
        <v>13684</v>
      </c>
    </row>
    <row r="31" spans="1:9" ht="15" x14ac:dyDescent="0.2">
      <c r="A31" s="30">
        <v>563</v>
      </c>
      <c r="B31" s="67" t="s">
        <v>40</v>
      </c>
      <c r="C31" s="11"/>
      <c r="D31" s="11"/>
      <c r="E31" s="11"/>
      <c r="F31" s="12"/>
      <c r="G31" s="227">
        <v>0</v>
      </c>
      <c r="H31" s="236">
        <v>0</v>
      </c>
      <c r="I31" s="53">
        <f t="shared" si="2"/>
        <v>0</v>
      </c>
    </row>
    <row r="32" spans="1:9" ht="15.75" thickBot="1" x14ac:dyDescent="0.25">
      <c r="A32" s="50">
        <v>569</v>
      </c>
      <c r="B32" s="69" t="s">
        <v>81</v>
      </c>
      <c r="C32" s="9"/>
      <c r="D32" s="9"/>
      <c r="E32" s="9"/>
      <c r="F32" s="10"/>
      <c r="G32" s="231">
        <v>0</v>
      </c>
      <c r="H32" s="235">
        <v>0</v>
      </c>
      <c r="I32" s="53">
        <f t="shared" si="2"/>
        <v>0</v>
      </c>
    </row>
    <row r="33" spans="1:9" ht="16.5" thickBot="1" x14ac:dyDescent="0.3">
      <c r="A33" s="73" t="s">
        <v>80</v>
      </c>
      <c r="B33" s="20"/>
      <c r="C33" s="17"/>
      <c r="D33" s="17"/>
      <c r="E33" s="17"/>
      <c r="F33" s="18"/>
      <c r="G33" s="62">
        <f>SUM(G30:G32)</f>
        <v>10000</v>
      </c>
      <c r="H33" s="237">
        <f>SUM(H30:H32)</f>
        <v>23684</v>
      </c>
      <c r="I33" s="87">
        <f>SUM(I30:I32)</f>
        <v>13684</v>
      </c>
    </row>
    <row r="34" spans="1:9" ht="15" x14ac:dyDescent="0.2">
      <c r="A34" s="271">
        <v>551</v>
      </c>
      <c r="B34" s="68" t="s">
        <v>42</v>
      </c>
      <c r="C34" s="44"/>
      <c r="D34" s="44"/>
      <c r="E34" s="44"/>
      <c r="F34" s="45"/>
      <c r="G34" s="226">
        <v>154536</v>
      </c>
      <c r="H34" s="238">
        <v>191482</v>
      </c>
      <c r="I34" s="53">
        <f t="shared" si="2"/>
        <v>36946</v>
      </c>
    </row>
    <row r="35" spans="1:9" ht="15" x14ac:dyDescent="0.2">
      <c r="A35" s="261"/>
      <c r="B35" s="66" t="s">
        <v>77</v>
      </c>
      <c r="C35" s="11"/>
      <c r="D35" s="11"/>
      <c r="E35" s="11"/>
      <c r="F35" s="12"/>
      <c r="G35" s="227">
        <v>191520</v>
      </c>
      <c r="H35" s="236">
        <v>193956</v>
      </c>
      <c r="I35" s="53">
        <f t="shared" si="2"/>
        <v>2436</v>
      </c>
    </row>
    <row r="36" spans="1:9" ht="15" x14ac:dyDescent="0.2">
      <c r="A36" s="83" t="s">
        <v>82</v>
      </c>
      <c r="B36" s="66" t="s">
        <v>78</v>
      </c>
      <c r="C36" s="11"/>
      <c r="D36" s="11"/>
      <c r="E36" s="11"/>
      <c r="F36" s="12"/>
      <c r="G36" s="227">
        <v>0</v>
      </c>
      <c r="H36" s="236">
        <v>0</v>
      </c>
      <c r="I36" s="53">
        <f t="shared" si="2"/>
        <v>0</v>
      </c>
    </row>
    <row r="37" spans="1:9" ht="15" x14ac:dyDescent="0.2">
      <c r="A37" s="52">
        <v>555.55600000000004</v>
      </c>
      <c r="B37" s="66" t="s">
        <v>99</v>
      </c>
      <c r="C37" s="11"/>
      <c r="D37" s="11"/>
      <c r="E37" s="11"/>
      <c r="F37" s="12"/>
      <c r="G37" s="227">
        <v>0</v>
      </c>
      <c r="H37" s="236">
        <v>0</v>
      </c>
      <c r="I37" s="53">
        <f t="shared" si="2"/>
        <v>0</v>
      </c>
    </row>
    <row r="38" spans="1:9" ht="15" x14ac:dyDescent="0.2">
      <c r="A38" s="50">
        <v>557</v>
      </c>
      <c r="B38" s="66" t="s">
        <v>100</v>
      </c>
      <c r="C38" s="9"/>
      <c r="D38" s="9"/>
      <c r="E38" s="9"/>
      <c r="F38" s="10"/>
      <c r="G38" s="231">
        <v>0</v>
      </c>
      <c r="H38" s="235">
        <v>0</v>
      </c>
      <c r="I38" s="53">
        <f t="shared" si="2"/>
        <v>0</v>
      </c>
    </row>
    <row r="39" spans="1:9" ht="15.75" thickBot="1" x14ac:dyDescent="0.25">
      <c r="A39" s="84">
        <v>558</v>
      </c>
      <c r="B39" s="69" t="s">
        <v>101</v>
      </c>
      <c r="C39" s="85"/>
      <c r="D39" s="85"/>
      <c r="E39" s="85"/>
      <c r="F39" s="86"/>
      <c r="G39" s="232">
        <v>40000</v>
      </c>
      <c r="H39" s="242">
        <v>46000</v>
      </c>
      <c r="I39" s="53">
        <f t="shared" si="2"/>
        <v>6000</v>
      </c>
    </row>
    <row r="40" spans="1:9" ht="16.5" thickBot="1" x14ac:dyDescent="0.3">
      <c r="A40" s="72" t="s">
        <v>43</v>
      </c>
      <c r="B40" s="16"/>
      <c r="C40" s="17"/>
      <c r="D40" s="17"/>
      <c r="E40" s="17"/>
      <c r="F40" s="18"/>
      <c r="G40" s="62">
        <f>SUM(G34:G39)</f>
        <v>386056</v>
      </c>
      <c r="H40" s="243">
        <f>SUM(H34:H39)</f>
        <v>431438</v>
      </c>
      <c r="I40" s="87">
        <f>SUM(I34:I39)</f>
        <v>45382</v>
      </c>
    </row>
    <row r="41" spans="1:9" ht="15.75" thickBot="1" x14ac:dyDescent="0.25">
      <c r="A41" s="34">
        <v>591</v>
      </c>
      <c r="B41" s="8" t="s">
        <v>44</v>
      </c>
      <c r="C41" s="9"/>
      <c r="D41" s="9"/>
      <c r="E41" s="9"/>
      <c r="F41" s="10"/>
      <c r="G41" s="91">
        <v>0</v>
      </c>
      <c r="H41" s="235">
        <v>0</v>
      </c>
      <c r="I41" s="53">
        <f t="shared" si="2"/>
        <v>0</v>
      </c>
    </row>
    <row r="42" spans="1:9" ht="16.5" thickBot="1" x14ac:dyDescent="0.3">
      <c r="A42" s="72" t="s">
        <v>45</v>
      </c>
      <c r="B42" s="16"/>
      <c r="C42" s="17"/>
      <c r="D42" s="17"/>
      <c r="E42" s="17"/>
      <c r="F42" s="18"/>
      <c r="G42" s="62">
        <f>G41</f>
        <v>0</v>
      </c>
      <c r="H42" s="237">
        <f>H41</f>
        <v>0</v>
      </c>
      <c r="I42" s="87">
        <f>I41</f>
        <v>0</v>
      </c>
    </row>
    <row r="43" spans="1:9" ht="17.25" thickTop="1" thickBot="1" x14ac:dyDescent="0.3">
      <c r="A43" s="21" t="s">
        <v>46</v>
      </c>
      <c r="B43" s="22"/>
      <c r="C43" s="23"/>
      <c r="D43" s="23"/>
      <c r="E43" s="23"/>
      <c r="F43" s="24"/>
      <c r="G43" s="63">
        <f>G12+G17+G22+G25+G29+G33+G40+G42</f>
        <v>12453056</v>
      </c>
      <c r="H43" s="244">
        <f>H12+H17+H22+H25+H29+H33+H40+H42</f>
        <v>16365174</v>
      </c>
      <c r="I43" s="89">
        <f>I12+I17+I22+I25+I29+I33+I40+I42</f>
        <v>3912118</v>
      </c>
    </row>
    <row r="44" spans="1:9" ht="12.75" customHeight="1" thickTop="1" x14ac:dyDescent="0.2">
      <c r="A44" s="54" t="s">
        <v>86</v>
      </c>
      <c r="B44" s="256" t="s">
        <v>87</v>
      </c>
      <c r="C44" s="257"/>
      <c r="D44" s="257"/>
      <c r="E44" s="257"/>
      <c r="F44" s="258"/>
      <c r="G44" s="233">
        <v>9775000</v>
      </c>
      <c r="H44" s="227">
        <v>8796926</v>
      </c>
      <c r="I44" s="53">
        <f t="shared" ref="I44:I55" si="3">H44-G44</f>
        <v>-978074</v>
      </c>
    </row>
    <row r="45" spans="1:9" x14ac:dyDescent="0.2">
      <c r="A45" s="35">
        <v>648</v>
      </c>
      <c r="B45" s="66" t="s">
        <v>90</v>
      </c>
      <c r="C45" s="74"/>
      <c r="D45" s="74"/>
      <c r="E45" s="74"/>
      <c r="F45" s="75"/>
      <c r="G45" s="227">
        <v>0</v>
      </c>
      <c r="H45" s="236">
        <v>3000000</v>
      </c>
      <c r="I45" s="251">
        <f t="shared" si="3"/>
        <v>3000000</v>
      </c>
    </row>
    <row r="46" spans="1:9" x14ac:dyDescent="0.2">
      <c r="A46" s="259">
        <v>672</v>
      </c>
      <c r="B46" s="76" t="s">
        <v>119</v>
      </c>
      <c r="C46" s="76"/>
      <c r="D46" s="76"/>
      <c r="E46" s="76"/>
      <c r="F46" s="77"/>
      <c r="G46" s="230">
        <v>2000000</v>
      </c>
      <c r="H46" s="241">
        <v>3500000</v>
      </c>
      <c r="I46" s="53">
        <f t="shared" si="3"/>
        <v>1500000</v>
      </c>
    </row>
    <row r="47" spans="1:9" x14ac:dyDescent="0.2">
      <c r="A47" s="259"/>
      <c r="B47" s="263" t="s">
        <v>124</v>
      </c>
      <c r="C47" s="264"/>
      <c r="D47" s="264"/>
      <c r="E47" s="264"/>
      <c r="F47" s="265"/>
      <c r="G47" s="230">
        <v>0</v>
      </c>
      <c r="H47" s="241">
        <v>0</v>
      </c>
      <c r="I47" s="53">
        <f t="shared" si="3"/>
        <v>0</v>
      </c>
    </row>
    <row r="48" spans="1:9" x14ac:dyDescent="0.2">
      <c r="A48" s="259"/>
      <c r="B48" s="263" t="s">
        <v>123</v>
      </c>
      <c r="C48" s="264"/>
      <c r="D48" s="264"/>
      <c r="E48" s="264"/>
      <c r="F48" s="265"/>
      <c r="G48" s="230">
        <v>12000</v>
      </c>
      <c r="H48" s="241">
        <v>12000</v>
      </c>
      <c r="I48" s="53">
        <f t="shared" si="3"/>
        <v>0</v>
      </c>
    </row>
    <row r="49" spans="1:9" x14ac:dyDescent="0.2">
      <c r="A49" s="259"/>
      <c r="B49" s="263" t="s">
        <v>122</v>
      </c>
      <c r="C49" s="264"/>
      <c r="D49" s="264"/>
      <c r="E49" s="264"/>
      <c r="F49" s="265"/>
      <c r="G49" s="230">
        <v>120000</v>
      </c>
      <c r="H49" s="241">
        <v>120000</v>
      </c>
      <c r="I49" s="53">
        <f t="shared" si="3"/>
        <v>0</v>
      </c>
    </row>
    <row r="50" spans="1:9" x14ac:dyDescent="0.2">
      <c r="A50" s="259"/>
      <c r="B50" s="263" t="s">
        <v>125</v>
      </c>
      <c r="C50" s="264"/>
      <c r="D50" s="264"/>
      <c r="E50" s="264"/>
      <c r="F50" s="265"/>
      <c r="G50" s="230">
        <v>0</v>
      </c>
      <c r="H50" s="241">
        <v>0</v>
      </c>
      <c r="I50" s="53">
        <f t="shared" si="3"/>
        <v>0</v>
      </c>
    </row>
    <row r="51" spans="1:9" x14ac:dyDescent="0.2">
      <c r="A51" s="259"/>
      <c r="B51" s="266" t="s">
        <v>126</v>
      </c>
      <c r="C51" s="264"/>
      <c r="D51" s="264"/>
      <c r="E51" s="264"/>
      <c r="F51" s="265"/>
      <c r="G51" s="230">
        <v>0</v>
      </c>
      <c r="H51" s="241">
        <v>0</v>
      </c>
      <c r="I51" s="53">
        <f t="shared" si="3"/>
        <v>0</v>
      </c>
    </row>
    <row r="52" spans="1:9" x14ac:dyDescent="0.2">
      <c r="A52" s="260"/>
      <c r="B52" s="74" t="s">
        <v>120</v>
      </c>
      <c r="C52" s="74"/>
      <c r="D52" s="74"/>
      <c r="E52" s="74"/>
      <c r="F52" s="75"/>
      <c r="G52" s="227">
        <v>346056</v>
      </c>
      <c r="H52" s="236">
        <v>385438</v>
      </c>
      <c r="I52" s="53">
        <f t="shared" si="3"/>
        <v>39382</v>
      </c>
    </row>
    <row r="53" spans="1:9" x14ac:dyDescent="0.2">
      <c r="A53" s="261"/>
      <c r="B53" s="175" t="s">
        <v>121</v>
      </c>
      <c r="C53" s="74"/>
      <c r="D53" s="74"/>
      <c r="E53" s="74"/>
      <c r="F53" s="75"/>
      <c r="G53" s="227">
        <v>0</v>
      </c>
      <c r="H53" s="236">
        <v>0</v>
      </c>
      <c r="I53" s="53">
        <f t="shared" si="3"/>
        <v>0</v>
      </c>
    </row>
    <row r="54" spans="1:9" x14ac:dyDescent="0.2">
      <c r="A54" s="47">
        <v>672</v>
      </c>
      <c r="B54" s="74" t="s">
        <v>91</v>
      </c>
      <c r="C54" s="74"/>
      <c r="D54" s="74"/>
      <c r="E54" s="74"/>
      <c r="F54" s="75"/>
      <c r="G54" s="227">
        <v>200000</v>
      </c>
      <c r="H54" s="241">
        <v>550810</v>
      </c>
      <c r="I54" s="53">
        <f t="shared" si="3"/>
        <v>350810</v>
      </c>
    </row>
    <row r="55" spans="1:9" ht="13.5" thickBot="1" x14ac:dyDescent="0.25">
      <c r="A55" s="35" t="s">
        <v>88</v>
      </c>
      <c r="B55" s="74" t="s">
        <v>92</v>
      </c>
      <c r="C55" s="74"/>
      <c r="D55" s="74"/>
      <c r="E55" s="74"/>
      <c r="F55" s="75"/>
      <c r="G55" s="227">
        <v>0</v>
      </c>
      <c r="H55" s="241">
        <v>0</v>
      </c>
      <c r="I55" s="53">
        <f t="shared" si="3"/>
        <v>0</v>
      </c>
    </row>
    <row r="56" spans="1:9" ht="17.25" thickTop="1" thickBot="1" x14ac:dyDescent="0.3">
      <c r="A56" s="21" t="s">
        <v>47</v>
      </c>
      <c r="B56" s="22"/>
      <c r="C56" s="23"/>
      <c r="D56" s="23"/>
      <c r="E56" s="23"/>
      <c r="F56" s="24"/>
      <c r="G56" s="63">
        <f>SUM(G44:G55)</f>
        <v>12453056</v>
      </c>
      <c r="H56" s="244">
        <f>SUM(H44:H55)</f>
        <v>16365174</v>
      </c>
      <c r="I56" s="89">
        <f>SUM(I44:I55)</f>
        <v>3912118</v>
      </c>
    </row>
    <row r="57" spans="1:9" ht="16.5" thickTop="1" thickBot="1" x14ac:dyDescent="0.25">
      <c r="A57" s="55" t="s">
        <v>102</v>
      </c>
      <c r="B57" s="25"/>
      <c r="C57" s="26"/>
      <c r="D57" s="26"/>
      <c r="E57" s="26"/>
      <c r="F57" s="27"/>
      <c r="G57" s="64">
        <f>G56-G43</f>
        <v>0</v>
      </c>
      <c r="H57" s="245">
        <f>H56-H43</f>
        <v>0</v>
      </c>
      <c r="I57" s="90">
        <f>I56-I43</f>
        <v>0</v>
      </c>
    </row>
    <row r="58" spans="1:9" x14ac:dyDescent="0.2">
      <c r="A58" s="176" t="s">
        <v>140</v>
      </c>
      <c r="B58" s="177"/>
      <c r="C58" s="177"/>
      <c r="D58" s="177"/>
      <c r="E58" s="177"/>
      <c r="F58" s="177"/>
    </row>
    <row r="59" spans="1:9" ht="6.75" customHeight="1" x14ac:dyDescent="0.2">
      <c r="A59" s="28"/>
    </row>
    <row r="60" spans="1:9" x14ac:dyDescent="0.2">
      <c r="A60" s="255" t="s">
        <v>93</v>
      </c>
      <c r="B60" s="255"/>
      <c r="C60" s="262" t="str">
        <f>ÚVOD!B43</f>
        <v>Bc. Jiří Bliml</v>
      </c>
      <c r="D60" s="262"/>
      <c r="E60" s="262"/>
      <c r="F60" s="49" t="s">
        <v>48</v>
      </c>
      <c r="G60" s="234">
        <v>45588</v>
      </c>
      <c r="H60" s="80" t="s">
        <v>0</v>
      </c>
      <c r="I60" s="164"/>
    </row>
    <row r="61" spans="1:9" x14ac:dyDescent="0.2">
      <c r="A61" s="255" t="s">
        <v>12</v>
      </c>
      <c r="B61" s="255"/>
      <c r="C61" s="262" t="str">
        <f>ÚVOD!B51</f>
        <v>Bc. Jiří Bliml</v>
      </c>
      <c r="D61" s="262"/>
      <c r="E61" s="262"/>
      <c r="F61" s="49" t="s">
        <v>49</v>
      </c>
      <c r="G61" s="234">
        <v>45588</v>
      </c>
      <c r="H61" s="80" t="s">
        <v>0</v>
      </c>
      <c r="I61" s="164"/>
    </row>
    <row r="62" spans="1:9" x14ac:dyDescent="0.2">
      <c r="A62" s="1"/>
      <c r="B62" s="79"/>
      <c r="C62" s="36"/>
      <c r="D62" s="36"/>
      <c r="E62" s="36"/>
      <c r="F62" s="36"/>
      <c r="G62" s="36"/>
      <c r="H62" s="79"/>
      <c r="I62" s="37"/>
    </row>
    <row r="63" spans="1:9" x14ac:dyDescent="0.2">
      <c r="A63" s="1"/>
      <c r="B63" s="1"/>
      <c r="C63" s="8"/>
      <c r="D63" s="8"/>
      <c r="E63" s="46"/>
      <c r="F63" s="46"/>
      <c r="G63" s="46"/>
      <c r="H63" s="43"/>
    </row>
    <row r="64" spans="1:9" x14ac:dyDescent="0.2">
      <c r="A64" s="1"/>
    </row>
  </sheetData>
  <mergeCells count="19">
    <mergeCell ref="A1:I1"/>
    <mergeCell ref="I5:I7"/>
    <mergeCell ref="A34:A35"/>
    <mergeCell ref="A5:A7"/>
    <mergeCell ref="B5:F7"/>
    <mergeCell ref="C3:I3"/>
    <mergeCell ref="G5:G7"/>
    <mergeCell ref="H5:H7"/>
    <mergeCell ref="A61:B61"/>
    <mergeCell ref="B44:F44"/>
    <mergeCell ref="A46:A53"/>
    <mergeCell ref="A60:B60"/>
    <mergeCell ref="C60:E60"/>
    <mergeCell ref="C61:E61"/>
    <mergeCell ref="B49:F49"/>
    <mergeCell ref="B50:F50"/>
    <mergeCell ref="B47:F47"/>
    <mergeCell ref="B48:F48"/>
    <mergeCell ref="B51:F51"/>
  </mergeCells>
  <phoneticPr fontId="2" type="noConversion"/>
  <pageMargins left="0.70866141732283472" right="0.70866141732283472" top="0.78740157480314965" bottom="0.78740157480314965" header="0.31496062992125984" footer="0.31496062992125984"/>
  <pageSetup paperSize="9" scale="83" orientation="portrait" r:id="rId1"/>
  <ignoredErrors>
    <ignoredError sqref="I12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3">
    <tabColor rgb="FF92D050"/>
  </sheetPr>
  <dimension ref="A1:K53"/>
  <sheetViews>
    <sheetView topLeftCell="A4" zoomScaleNormal="100" workbookViewId="0">
      <selection activeCell="H35" sqref="H35"/>
    </sheetView>
  </sheetViews>
  <sheetFormatPr defaultRowHeight="12.75" x14ac:dyDescent="0.2"/>
  <cols>
    <col min="1" max="1" width="5.85546875" customWidth="1"/>
    <col min="2" max="2" width="13.85546875" customWidth="1"/>
    <col min="3" max="3" width="20" customWidth="1"/>
    <col min="4" max="4" width="16.140625" customWidth="1"/>
    <col min="5" max="5" width="14.28515625" customWidth="1"/>
    <col min="6" max="7" width="12.85546875" customWidth="1"/>
    <col min="8" max="8" width="12.5703125" customWidth="1"/>
    <col min="9" max="10" width="17.7109375" customWidth="1"/>
  </cols>
  <sheetData>
    <row r="1" spans="1:11" x14ac:dyDescent="0.2">
      <c r="A1" s="291" t="s">
        <v>128</v>
      </c>
      <c r="B1" s="291"/>
      <c r="C1" s="291"/>
      <c r="D1" s="291"/>
      <c r="E1" s="291"/>
      <c r="F1" s="291"/>
      <c r="G1" s="291"/>
      <c r="H1" s="93"/>
      <c r="I1" s="93"/>
      <c r="J1" s="93"/>
    </row>
    <row r="2" spans="1:11" ht="14.25" customHeight="1" x14ac:dyDescent="0.2">
      <c r="A2" s="303" t="s">
        <v>108</v>
      </c>
      <c r="B2" s="303"/>
      <c r="C2" s="303"/>
      <c r="D2" s="303"/>
      <c r="E2" s="303"/>
      <c r="F2" s="303"/>
      <c r="G2" s="303"/>
    </row>
    <row r="3" spans="1:11" x14ac:dyDescent="0.2">
      <c r="A3" s="304" t="s">
        <v>76</v>
      </c>
      <c r="B3" s="305"/>
      <c r="C3" s="303" t="str">
        <f>ÚVOD!B14</f>
        <v>Městské lesy Liberec, p. o.</v>
      </c>
      <c r="D3" s="303"/>
      <c r="E3" s="303"/>
      <c r="F3" s="303"/>
      <c r="G3" s="303"/>
      <c r="H3" s="4"/>
      <c r="I3" s="4"/>
      <c r="J3" s="4"/>
    </row>
    <row r="4" spans="1:11" x14ac:dyDescent="0.2">
      <c r="A4" s="60"/>
      <c r="B4" s="61"/>
      <c r="C4" s="167"/>
      <c r="D4" s="59"/>
      <c r="E4" s="59"/>
      <c r="F4" s="59"/>
      <c r="G4" s="4"/>
      <c r="H4" s="4"/>
      <c r="I4" s="4"/>
      <c r="J4" s="4"/>
    </row>
    <row r="5" spans="1:11" ht="13.5" thickBot="1" x14ac:dyDescent="0.25">
      <c r="B5" s="41" t="s">
        <v>50</v>
      </c>
      <c r="C5" s="41"/>
      <c r="D5" s="41"/>
      <c r="E5" s="4"/>
      <c r="F5" s="4"/>
      <c r="G5" s="2" t="s">
        <v>117</v>
      </c>
      <c r="H5" s="4"/>
      <c r="I5" s="4"/>
      <c r="J5" s="4"/>
    </row>
    <row r="6" spans="1:11" ht="39.75" customHeight="1" thickBot="1" x14ac:dyDescent="0.25">
      <c r="A6" s="136" t="s">
        <v>89</v>
      </c>
      <c r="B6" s="311" t="s">
        <v>14</v>
      </c>
      <c r="C6" s="312"/>
      <c r="D6" s="312"/>
      <c r="E6" s="138" t="s">
        <v>110</v>
      </c>
      <c r="F6" s="139" t="s">
        <v>111</v>
      </c>
      <c r="G6" s="137" t="s">
        <v>112</v>
      </c>
      <c r="H6" s="2"/>
      <c r="I6" s="2"/>
      <c r="J6" s="1"/>
      <c r="K6" s="1"/>
    </row>
    <row r="7" spans="1:11" x14ac:dyDescent="0.2">
      <c r="A7" s="168">
        <v>1</v>
      </c>
      <c r="B7" s="306" t="s">
        <v>189</v>
      </c>
      <c r="C7" s="307"/>
      <c r="D7" s="308"/>
      <c r="E7" s="142">
        <v>30000</v>
      </c>
      <c r="F7" s="143"/>
      <c r="G7" s="144">
        <f>SUM(E7:F7)</f>
        <v>30000</v>
      </c>
      <c r="H7" s="2"/>
      <c r="I7" s="2"/>
      <c r="J7" s="1"/>
      <c r="K7" s="1"/>
    </row>
    <row r="8" spans="1:11" x14ac:dyDescent="0.2">
      <c r="A8" s="169">
        <v>2</v>
      </c>
      <c r="B8" s="292" t="s">
        <v>190</v>
      </c>
      <c r="C8" s="309"/>
      <c r="D8" s="310"/>
      <c r="E8" s="142">
        <v>62000</v>
      </c>
      <c r="F8" s="143"/>
      <c r="G8" s="144">
        <f t="shared" ref="G8:G29" si="0">SUM(E8:F8)</f>
        <v>62000</v>
      </c>
      <c r="H8" s="2"/>
      <c r="I8" s="2"/>
      <c r="J8" s="1"/>
      <c r="K8" s="1"/>
    </row>
    <row r="9" spans="1:11" x14ac:dyDescent="0.2">
      <c r="A9" s="169"/>
      <c r="B9" s="292"/>
      <c r="C9" s="309"/>
      <c r="D9" s="310"/>
      <c r="E9" s="142"/>
      <c r="F9" s="143"/>
      <c r="G9" s="144">
        <f t="shared" si="0"/>
        <v>0</v>
      </c>
      <c r="H9" s="2"/>
      <c r="I9" s="2"/>
      <c r="J9" s="1"/>
      <c r="K9" s="1"/>
    </row>
    <row r="10" spans="1:11" x14ac:dyDescent="0.2">
      <c r="A10" s="169"/>
      <c r="B10" s="292"/>
      <c r="C10" s="293"/>
      <c r="D10" s="294"/>
      <c r="E10" s="142"/>
      <c r="F10" s="143"/>
      <c r="G10" s="144">
        <f t="shared" si="0"/>
        <v>0</v>
      </c>
      <c r="H10" s="2"/>
      <c r="I10" s="2"/>
      <c r="J10" s="1"/>
      <c r="K10" s="1"/>
    </row>
    <row r="11" spans="1:11" x14ac:dyDescent="0.2">
      <c r="A11" s="169"/>
      <c r="B11" s="292"/>
      <c r="C11" s="293"/>
      <c r="D11" s="294"/>
      <c r="E11" s="142"/>
      <c r="F11" s="143"/>
      <c r="G11" s="144">
        <f t="shared" si="0"/>
        <v>0</v>
      </c>
      <c r="J11" s="1"/>
    </row>
    <row r="12" spans="1:11" x14ac:dyDescent="0.2">
      <c r="A12" s="169"/>
      <c r="B12" s="292"/>
      <c r="C12" s="293"/>
      <c r="D12" s="294"/>
      <c r="E12" s="142"/>
      <c r="F12" s="143"/>
      <c r="G12" s="144">
        <f t="shared" si="0"/>
        <v>0</v>
      </c>
      <c r="J12" s="1"/>
    </row>
    <row r="13" spans="1:11" x14ac:dyDescent="0.2">
      <c r="A13" s="169"/>
      <c r="B13" s="292"/>
      <c r="C13" s="293"/>
      <c r="D13" s="294"/>
      <c r="E13" s="142"/>
      <c r="F13" s="143"/>
      <c r="G13" s="144">
        <f t="shared" si="0"/>
        <v>0</v>
      </c>
      <c r="J13" s="1"/>
    </row>
    <row r="14" spans="1:11" x14ac:dyDescent="0.2">
      <c r="A14" s="169"/>
      <c r="B14" s="292"/>
      <c r="C14" s="293"/>
      <c r="D14" s="294"/>
      <c r="E14" s="147"/>
      <c r="F14" s="148"/>
      <c r="G14" s="144">
        <f t="shared" si="0"/>
        <v>0</v>
      </c>
      <c r="H14" s="1"/>
      <c r="I14" s="1"/>
      <c r="J14" s="1"/>
    </row>
    <row r="15" spans="1:11" x14ac:dyDescent="0.2">
      <c r="A15" s="169"/>
      <c r="B15" s="300"/>
      <c r="C15" s="301"/>
      <c r="D15" s="302"/>
      <c r="E15" s="149"/>
      <c r="F15" s="150"/>
      <c r="G15" s="144">
        <f t="shared" si="0"/>
        <v>0</v>
      </c>
      <c r="H15" s="1"/>
      <c r="I15" s="1"/>
      <c r="J15" s="1"/>
    </row>
    <row r="16" spans="1:11" x14ac:dyDescent="0.2">
      <c r="A16" s="169"/>
      <c r="B16" s="292"/>
      <c r="C16" s="293"/>
      <c r="D16" s="294"/>
      <c r="E16" s="142"/>
      <c r="F16" s="143"/>
      <c r="G16" s="144">
        <f t="shared" si="0"/>
        <v>0</v>
      </c>
      <c r="H16" s="1"/>
      <c r="I16" s="1"/>
    </row>
    <row r="17" spans="1:10" x14ac:dyDescent="0.2">
      <c r="A17" s="169"/>
      <c r="B17" s="292"/>
      <c r="C17" s="293"/>
      <c r="D17" s="294"/>
      <c r="E17" s="142"/>
      <c r="F17" s="143"/>
      <c r="G17" s="144">
        <f t="shared" si="0"/>
        <v>0</v>
      </c>
      <c r="H17" s="1"/>
      <c r="I17" s="1"/>
    </row>
    <row r="18" spans="1:10" x14ac:dyDescent="0.2">
      <c r="A18" s="169"/>
      <c r="B18" s="292"/>
      <c r="C18" s="293"/>
      <c r="D18" s="294"/>
      <c r="E18" s="142"/>
      <c r="F18" s="143"/>
      <c r="G18" s="144">
        <f t="shared" si="0"/>
        <v>0</v>
      </c>
      <c r="H18" s="1"/>
      <c r="I18" s="1"/>
    </row>
    <row r="19" spans="1:10" x14ac:dyDescent="0.2">
      <c r="A19" s="169"/>
      <c r="B19" s="292"/>
      <c r="C19" s="293"/>
      <c r="D19" s="294"/>
      <c r="E19" s="142"/>
      <c r="F19" s="143"/>
      <c r="G19" s="144">
        <f t="shared" si="0"/>
        <v>0</v>
      </c>
      <c r="H19" s="1"/>
      <c r="I19" s="1"/>
    </row>
    <row r="20" spans="1:10" x14ac:dyDescent="0.2">
      <c r="A20" s="169"/>
      <c r="B20" s="292"/>
      <c r="C20" s="293"/>
      <c r="D20" s="294"/>
      <c r="E20" s="142"/>
      <c r="F20" s="143"/>
      <c r="G20" s="144">
        <f t="shared" si="0"/>
        <v>0</v>
      </c>
      <c r="H20" s="1"/>
      <c r="I20" s="1"/>
    </row>
    <row r="21" spans="1:10" x14ac:dyDescent="0.2">
      <c r="A21" s="169"/>
      <c r="B21" s="292"/>
      <c r="C21" s="293"/>
      <c r="D21" s="294"/>
      <c r="E21" s="142"/>
      <c r="F21" s="143"/>
      <c r="G21" s="144">
        <f t="shared" si="0"/>
        <v>0</v>
      </c>
      <c r="H21" s="1"/>
      <c r="I21" s="1"/>
      <c r="J21" s="1"/>
    </row>
    <row r="22" spans="1:10" x14ac:dyDescent="0.2">
      <c r="A22" s="169"/>
      <c r="B22" s="292"/>
      <c r="C22" s="293"/>
      <c r="D22" s="294"/>
      <c r="E22" s="142"/>
      <c r="F22" s="143"/>
      <c r="G22" s="144">
        <f t="shared" si="0"/>
        <v>0</v>
      </c>
      <c r="H22" s="1"/>
      <c r="I22" s="1"/>
      <c r="J22" s="1"/>
    </row>
    <row r="23" spans="1:10" x14ac:dyDescent="0.2">
      <c r="A23" s="169"/>
      <c r="B23" s="292"/>
      <c r="C23" s="293"/>
      <c r="D23" s="294"/>
      <c r="E23" s="147"/>
      <c r="F23" s="148"/>
      <c r="G23" s="144">
        <f t="shared" si="0"/>
        <v>0</v>
      </c>
      <c r="H23" s="1"/>
      <c r="I23" s="1"/>
      <c r="J23" s="1"/>
    </row>
    <row r="24" spans="1:10" x14ac:dyDescent="0.2">
      <c r="A24" s="169"/>
      <c r="B24" s="300"/>
      <c r="C24" s="301"/>
      <c r="D24" s="302"/>
      <c r="E24" s="149"/>
      <c r="F24" s="150"/>
      <c r="G24" s="144">
        <f t="shared" si="0"/>
        <v>0</v>
      </c>
      <c r="H24" s="1"/>
      <c r="I24" s="1"/>
      <c r="J24" s="1"/>
    </row>
    <row r="25" spans="1:10" x14ac:dyDescent="0.2">
      <c r="A25" s="169"/>
      <c r="B25" s="300"/>
      <c r="C25" s="301"/>
      <c r="D25" s="302"/>
      <c r="E25" s="149"/>
      <c r="F25" s="150"/>
      <c r="G25" s="144">
        <f t="shared" si="0"/>
        <v>0</v>
      </c>
      <c r="H25" s="1"/>
      <c r="I25" s="1"/>
      <c r="J25" s="1"/>
    </row>
    <row r="26" spans="1:10" x14ac:dyDescent="0.2">
      <c r="A26" s="169"/>
      <c r="B26" s="300"/>
      <c r="C26" s="301"/>
      <c r="D26" s="302"/>
      <c r="E26" s="149"/>
      <c r="F26" s="150"/>
      <c r="G26" s="144">
        <f t="shared" si="0"/>
        <v>0</v>
      </c>
      <c r="H26" s="1"/>
      <c r="I26" s="1"/>
      <c r="J26" s="1"/>
    </row>
    <row r="27" spans="1:10" x14ac:dyDescent="0.2">
      <c r="A27" s="169"/>
      <c r="B27" s="300"/>
      <c r="C27" s="301"/>
      <c r="D27" s="302"/>
      <c r="E27" s="149"/>
      <c r="F27" s="150"/>
      <c r="G27" s="144">
        <f t="shared" si="0"/>
        <v>0</v>
      </c>
      <c r="H27" s="1"/>
      <c r="I27" s="1"/>
      <c r="J27" s="1"/>
    </row>
    <row r="28" spans="1:10" x14ac:dyDescent="0.2">
      <c r="A28" s="170"/>
      <c r="B28" s="300"/>
      <c r="C28" s="301"/>
      <c r="D28" s="302"/>
      <c r="E28" s="149"/>
      <c r="F28" s="150"/>
      <c r="G28" s="144">
        <f t="shared" si="0"/>
        <v>0</v>
      </c>
    </row>
    <row r="29" spans="1:10" ht="13.5" thickBot="1" x14ac:dyDescent="0.25">
      <c r="A29" s="171"/>
      <c r="B29" s="300"/>
      <c r="C29" s="301"/>
      <c r="D29" s="302"/>
      <c r="E29" s="149"/>
      <c r="F29" s="150"/>
      <c r="G29" s="144">
        <f t="shared" si="0"/>
        <v>0</v>
      </c>
    </row>
    <row r="30" spans="1:10" ht="13.5" thickBot="1" x14ac:dyDescent="0.25">
      <c r="A30" s="6"/>
      <c r="B30" s="319" t="s">
        <v>109</v>
      </c>
      <c r="C30" s="320"/>
      <c r="D30" s="320"/>
      <c r="E30" s="320"/>
      <c r="F30" s="321"/>
      <c r="G30" s="152">
        <f>SUM(G7:G29)</f>
        <v>92000</v>
      </c>
    </row>
    <row r="31" spans="1:10" x14ac:dyDescent="0.2">
      <c r="A31" s="1"/>
      <c r="B31" s="38"/>
      <c r="C31" s="38"/>
      <c r="D31" s="38"/>
      <c r="E31" s="39"/>
      <c r="F31" s="39"/>
      <c r="G31" s="39"/>
    </row>
    <row r="32" spans="1:10" ht="13.5" thickBot="1" x14ac:dyDescent="0.25">
      <c r="A32" s="1"/>
      <c r="B32" s="41" t="s">
        <v>51</v>
      </c>
      <c r="C32" s="41"/>
      <c r="D32" s="41"/>
      <c r="E32" s="39"/>
      <c r="F32" s="39"/>
      <c r="G32" s="2" t="s">
        <v>117</v>
      </c>
    </row>
    <row r="33" spans="1:9" ht="12" customHeight="1" x14ac:dyDescent="0.2">
      <c r="A33" s="298" t="s">
        <v>89</v>
      </c>
      <c r="B33" s="313" t="s">
        <v>52</v>
      </c>
      <c r="C33" s="314"/>
      <c r="D33" s="314"/>
      <c r="E33" s="314"/>
      <c r="F33" s="315"/>
      <c r="G33" s="296" t="s">
        <v>111</v>
      </c>
    </row>
    <row r="34" spans="1:9" ht="24" customHeight="1" thickBot="1" x14ac:dyDescent="0.25">
      <c r="A34" s="299"/>
      <c r="B34" s="316"/>
      <c r="C34" s="317"/>
      <c r="D34" s="317"/>
      <c r="E34" s="317"/>
      <c r="F34" s="318"/>
      <c r="G34" s="297"/>
    </row>
    <row r="35" spans="1:9" x14ac:dyDescent="0.2">
      <c r="A35" s="172"/>
      <c r="B35" s="306"/>
      <c r="C35" s="307"/>
      <c r="D35" s="307"/>
      <c r="E35" s="307"/>
      <c r="F35" s="308"/>
      <c r="G35" s="144"/>
    </row>
    <row r="36" spans="1:9" x14ac:dyDescent="0.2">
      <c r="A36" s="170"/>
      <c r="B36" s="292"/>
      <c r="C36" s="309"/>
      <c r="D36" s="309"/>
      <c r="E36" s="309"/>
      <c r="F36" s="310"/>
      <c r="G36" s="145"/>
    </row>
    <row r="37" spans="1:9" x14ac:dyDescent="0.2">
      <c r="A37" s="170"/>
      <c r="B37" s="292"/>
      <c r="C37" s="309"/>
      <c r="D37" s="309"/>
      <c r="E37" s="309"/>
      <c r="F37" s="310"/>
      <c r="G37" s="145"/>
    </row>
    <row r="38" spans="1:9" x14ac:dyDescent="0.2">
      <c r="A38" s="170"/>
      <c r="B38" s="292"/>
      <c r="C38" s="309"/>
      <c r="D38" s="309"/>
      <c r="E38" s="309"/>
      <c r="F38" s="310"/>
      <c r="G38" s="145"/>
    </row>
    <row r="39" spans="1:9" x14ac:dyDescent="0.2">
      <c r="A39" s="170"/>
      <c r="B39" s="292"/>
      <c r="C39" s="309"/>
      <c r="D39" s="309"/>
      <c r="E39" s="309"/>
      <c r="F39" s="310"/>
      <c r="G39" s="145"/>
    </row>
    <row r="40" spans="1:9" x14ac:dyDescent="0.2">
      <c r="A40" s="170"/>
      <c r="B40" s="292"/>
      <c r="C40" s="309"/>
      <c r="D40" s="309"/>
      <c r="E40" s="309"/>
      <c r="F40" s="310"/>
      <c r="G40" s="145"/>
    </row>
    <row r="41" spans="1:9" x14ac:dyDescent="0.2">
      <c r="A41" s="170"/>
      <c r="B41" s="292"/>
      <c r="C41" s="309"/>
      <c r="D41" s="309"/>
      <c r="E41" s="309"/>
      <c r="F41" s="310"/>
      <c r="G41" s="145"/>
    </row>
    <row r="42" spans="1:9" x14ac:dyDescent="0.2">
      <c r="A42" s="170"/>
      <c r="B42" s="292"/>
      <c r="C42" s="309"/>
      <c r="D42" s="309"/>
      <c r="E42" s="309"/>
      <c r="F42" s="310"/>
      <c r="G42" s="145"/>
    </row>
    <row r="43" spans="1:9" x14ac:dyDescent="0.2">
      <c r="A43" s="173"/>
      <c r="B43" s="292"/>
      <c r="C43" s="309"/>
      <c r="D43" s="309"/>
      <c r="E43" s="309"/>
      <c r="F43" s="310"/>
      <c r="G43" s="145"/>
    </row>
    <row r="44" spans="1:9" ht="13.5" thickBot="1" x14ac:dyDescent="0.25">
      <c r="A44" s="174"/>
      <c r="B44" s="322"/>
      <c r="C44" s="323"/>
      <c r="D44" s="323"/>
      <c r="E44" s="323"/>
      <c r="F44" s="324"/>
      <c r="G44" s="151"/>
    </row>
    <row r="45" spans="1:9" ht="13.5" thickBot="1" x14ac:dyDescent="0.25">
      <c r="A45" s="40"/>
      <c r="B45" s="319" t="s">
        <v>112</v>
      </c>
      <c r="C45" s="320"/>
      <c r="D45" s="320"/>
      <c r="E45" s="320"/>
      <c r="F45" s="321"/>
      <c r="G45" s="153">
        <f>SUM(G35:G44)</f>
        <v>0</v>
      </c>
    </row>
    <row r="46" spans="1:9" x14ac:dyDescent="0.2">
      <c r="B46" s="1"/>
      <c r="C46" s="1"/>
      <c r="D46" s="1"/>
      <c r="E46" s="1"/>
      <c r="F46" s="1"/>
      <c r="G46" s="1"/>
    </row>
    <row r="47" spans="1:9" x14ac:dyDescent="0.2">
      <c r="A47" s="255" t="s">
        <v>93</v>
      </c>
      <c r="B47" s="255"/>
      <c r="C47" s="56" t="str">
        <f>ÚVOD!B43</f>
        <v>Bc. Jiří Bliml</v>
      </c>
      <c r="D47" s="49" t="s">
        <v>48</v>
      </c>
      <c r="E47" s="178">
        <f>ÚVOD!B44</f>
        <v>45588</v>
      </c>
      <c r="F47" s="49" t="s">
        <v>0</v>
      </c>
      <c r="G47" s="141"/>
      <c r="H47" s="49"/>
      <c r="I47" s="48"/>
    </row>
    <row r="48" spans="1:9" x14ac:dyDescent="0.2">
      <c r="A48" s="255" t="s">
        <v>12</v>
      </c>
      <c r="B48" s="255"/>
      <c r="C48" s="57" t="str">
        <f>ÚVOD!B51</f>
        <v>Bc. Jiří Bliml</v>
      </c>
      <c r="D48" s="49" t="s">
        <v>49</v>
      </c>
      <c r="E48" s="140">
        <f>ÚVOD!B52</f>
        <v>45588</v>
      </c>
      <c r="F48" s="49" t="s">
        <v>0</v>
      </c>
      <c r="G48" s="141"/>
      <c r="H48" s="49"/>
      <c r="I48" s="48"/>
    </row>
    <row r="49" spans="1:7" x14ac:dyDescent="0.2">
      <c r="A49" s="78"/>
      <c r="B49" s="1"/>
      <c r="C49" s="1"/>
      <c r="D49" s="1"/>
      <c r="E49" s="1"/>
      <c r="F49" s="78"/>
      <c r="G49" s="1"/>
    </row>
    <row r="50" spans="1:7" x14ac:dyDescent="0.2">
      <c r="A50" s="5" t="s">
        <v>15</v>
      </c>
      <c r="B50" s="5"/>
      <c r="C50" s="5"/>
      <c r="D50" s="5"/>
      <c r="E50" s="1"/>
    </row>
    <row r="51" spans="1:7" x14ac:dyDescent="0.2">
      <c r="A51" s="5" t="s">
        <v>53</v>
      </c>
      <c r="B51" s="5"/>
      <c r="C51" s="5"/>
      <c r="D51" s="5"/>
      <c r="E51" s="1"/>
    </row>
    <row r="52" spans="1:7" x14ac:dyDescent="0.2">
      <c r="A52" s="5"/>
      <c r="B52" s="5"/>
      <c r="C52" s="5"/>
      <c r="D52" s="5"/>
    </row>
    <row r="53" spans="1:7" x14ac:dyDescent="0.2">
      <c r="A53" s="295"/>
      <c r="B53" s="295"/>
      <c r="C53" s="5"/>
      <c r="D53" s="5"/>
    </row>
  </sheetData>
  <mergeCells count="46">
    <mergeCell ref="B37:F37"/>
    <mergeCell ref="B38:F38"/>
    <mergeCell ref="B44:F44"/>
    <mergeCell ref="B45:F45"/>
    <mergeCell ref="B39:F39"/>
    <mergeCell ref="B40:F40"/>
    <mergeCell ref="B41:F41"/>
    <mergeCell ref="B42:F42"/>
    <mergeCell ref="B43:F43"/>
    <mergeCell ref="A2:G2"/>
    <mergeCell ref="B17:D17"/>
    <mergeCell ref="B18:D18"/>
    <mergeCell ref="B19:D19"/>
    <mergeCell ref="B22:D22"/>
    <mergeCell ref="A47:B47"/>
    <mergeCell ref="B11:D11"/>
    <mergeCell ref="B28:D28"/>
    <mergeCell ref="B33:F34"/>
    <mergeCell ref="B13:D13"/>
    <mergeCell ref="B14:D14"/>
    <mergeCell ref="B15:D15"/>
    <mergeCell ref="B16:D16"/>
    <mergeCell ref="B23:D23"/>
    <mergeCell ref="B24:D24"/>
    <mergeCell ref="B25:D25"/>
    <mergeCell ref="B26:D26"/>
    <mergeCell ref="B27:D27"/>
    <mergeCell ref="B35:F35"/>
    <mergeCell ref="B30:F30"/>
    <mergeCell ref="B36:F36"/>
    <mergeCell ref="A1:G1"/>
    <mergeCell ref="B20:D20"/>
    <mergeCell ref="B21:D21"/>
    <mergeCell ref="B12:D12"/>
    <mergeCell ref="A53:B53"/>
    <mergeCell ref="G33:G34"/>
    <mergeCell ref="A33:A34"/>
    <mergeCell ref="B29:D29"/>
    <mergeCell ref="C3:G3"/>
    <mergeCell ref="A3:B3"/>
    <mergeCell ref="A48:B48"/>
    <mergeCell ref="B7:D7"/>
    <mergeCell ref="B8:D8"/>
    <mergeCell ref="B9:D9"/>
    <mergeCell ref="B10:D10"/>
    <mergeCell ref="B6:D6"/>
  </mergeCells>
  <phoneticPr fontId="2" type="noConversion"/>
  <pageMargins left="0.70866141732283472" right="0.70866141732283472" top="0.78740157480314965" bottom="0.78740157480314965" header="0.31496062992125984" footer="0.31496062992125984"/>
  <pageSetup paperSize="9"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</sheetPr>
  <dimension ref="A1:K53"/>
  <sheetViews>
    <sheetView workbookViewId="0">
      <selection activeCell="G18" sqref="G18"/>
    </sheetView>
  </sheetViews>
  <sheetFormatPr defaultRowHeight="12.75" x14ac:dyDescent="0.2"/>
  <cols>
    <col min="1" max="1" width="5.85546875" customWidth="1"/>
    <col min="2" max="2" width="9.42578125" customWidth="1"/>
    <col min="3" max="3" width="29.140625" customWidth="1"/>
    <col min="4" max="4" width="7" customWidth="1"/>
    <col min="5" max="5" width="11.140625" customWidth="1"/>
    <col min="6" max="6" width="8" customWidth="1"/>
    <col min="7" max="7" width="18.42578125" customWidth="1"/>
    <col min="8" max="8" width="12.5703125" customWidth="1"/>
    <col min="9" max="10" width="17.7109375" customWidth="1"/>
  </cols>
  <sheetData>
    <row r="1" spans="1:11" x14ac:dyDescent="0.2">
      <c r="A1" s="291" t="s">
        <v>129</v>
      </c>
      <c r="B1" s="291"/>
      <c r="C1" s="291"/>
      <c r="D1" s="291"/>
      <c r="E1" s="291"/>
      <c r="F1" s="291"/>
      <c r="G1" s="291"/>
      <c r="H1" s="93"/>
      <c r="I1" s="93"/>
      <c r="J1" s="93"/>
    </row>
    <row r="2" spans="1:11" ht="14.25" customHeight="1" x14ac:dyDescent="0.2">
      <c r="A2" s="303" t="s">
        <v>113</v>
      </c>
      <c r="B2" s="303"/>
      <c r="C2" s="303"/>
      <c r="D2" s="303"/>
      <c r="E2" s="303"/>
      <c r="F2" s="303"/>
      <c r="G2" s="303"/>
    </row>
    <row r="3" spans="1:11" ht="14.25" customHeight="1" x14ac:dyDescent="0.2">
      <c r="A3" s="335" t="s">
        <v>116</v>
      </c>
      <c r="B3" s="336"/>
      <c r="C3" s="336"/>
      <c r="D3" s="336"/>
      <c r="E3" s="336"/>
      <c r="F3" s="336"/>
      <c r="G3" s="336"/>
    </row>
    <row r="4" spans="1:11" x14ac:dyDescent="0.2">
      <c r="A4" s="304" t="s">
        <v>76</v>
      </c>
      <c r="B4" s="305"/>
      <c r="C4" s="303" t="str">
        <f>ÚVOD!B14</f>
        <v>Městské lesy Liberec, p. o.</v>
      </c>
      <c r="D4" s="303"/>
      <c r="E4" s="303"/>
      <c r="F4" s="303"/>
      <c r="G4" s="303"/>
      <c r="H4" s="4"/>
      <c r="I4" s="4"/>
      <c r="J4" s="4"/>
    </row>
    <row r="5" spans="1:11" x14ac:dyDescent="0.2">
      <c r="A5" s="60"/>
      <c r="B5" s="61"/>
      <c r="C5" s="58"/>
      <c r="D5" s="59"/>
      <c r="E5" s="59"/>
      <c r="F5" s="59"/>
      <c r="G5" s="4"/>
      <c r="H5" s="4"/>
      <c r="I5" s="4"/>
      <c r="J5" s="4"/>
    </row>
    <row r="6" spans="1:11" ht="13.5" thickBot="1" x14ac:dyDescent="0.25">
      <c r="B6" s="41" t="s">
        <v>50</v>
      </c>
      <c r="C6" s="41"/>
      <c r="D6" s="41"/>
      <c r="E6" s="4"/>
      <c r="F6" s="4"/>
      <c r="G6" s="2" t="s">
        <v>117</v>
      </c>
      <c r="H6" s="4"/>
      <c r="I6" s="4"/>
      <c r="J6" s="4"/>
    </row>
    <row r="7" spans="1:11" ht="39.75" customHeight="1" thickBot="1" x14ac:dyDescent="0.25">
      <c r="A7" s="136" t="s">
        <v>89</v>
      </c>
      <c r="B7" s="311" t="s">
        <v>115</v>
      </c>
      <c r="C7" s="312"/>
      <c r="D7" s="312"/>
      <c r="E7" s="312"/>
      <c r="F7" s="331"/>
      <c r="G7" s="137" t="s">
        <v>114</v>
      </c>
      <c r="H7" s="2"/>
      <c r="I7" s="2"/>
      <c r="J7" s="1"/>
      <c r="K7" s="1"/>
    </row>
    <row r="8" spans="1:11" x14ac:dyDescent="0.2">
      <c r="A8" s="168">
        <v>1</v>
      </c>
      <c r="B8" s="328" t="s">
        <v>188</v>
      </c>
      <c r="C8" s="329"/>
      <c r="D8" s="329"/>
      <c r="E8" s="329"/>
      <c r="F8" s="330"/>
      <c r="G8" s="144">
        <v>3000000</v>
      </c>
      <c r="H8" s="2"/>
      <c r="I8" s="2"/>
      <c r="J8" s="1"/>
      <c r="K8" s="1"/>
    </row>
    <row r="9" spans="1:11" x14ac:dyDescent="0.2">
      <c r="A9" s="169"/>
      <c r="B9" s="325"/>
      <c r="C9" s="326"/>
      <c r="D9" s="326"/>
      <c r="E9" s="326"/>
      <c r="F9" s="327"/>
      <c r="G9" s="145"/>
      <c r="H9" s="2"/>
      <c r="I9" s="2"/>
      <c r="J9" s="1"/>
      <c r="K9" s="1"/>
    </row>
    <row r="10" spans="1:11" x14ac:dyDescent="0.2">
      <c r="A10" s="169"/>
      <c r="B10" s="325"/>
      <c r="C10" s="326"/>
      <c r="D10" s="326"/>
      <c r="E10" s="326"/>
      <c r="F10" s="327"/>
      <c r="G10" s="145"/>
      <c r="H10" s="2"/>
      <c r="I10" s="2"/>
      <c r="J10" s="1"/>
      <c r="K10" s="1"/>
    </row>
    <row r="11" spans="1:11" x14ac:dyDescent="0.2">
      <c r="A11" s="169"/>
      <c r="B11" s="325"/>
      <c r="C11" s="326"/>
      <c r="D11" s="326"/>
      <c r="E11" s="326"/>
      <c r="F11" s="327"/>
      <c r="G11" s="145"/>
      <c r="H11" s="2"/>
      <c r="I11" s="2"/>
      <c r="J11" s="1"/>
      <c r="K11" s="1"/>
    </row>
    <row r="12" spans="1:11" x14ac:dyDescent="0.2">
      <c r="A12" s="169"/>
      <c r="B12" s="325"/>
      <c r="C12" s="326"/>
      <c r="D12" s="326"/>
      <c r="E12" s="326"/>
      <c r="F12" s="327"/>
      <c r="G12" s="145"/>
      <c r="J12" s="1"/>
    </row>
    <row r="13" spans="1:11" x14ac:dyDescent="0.2">
      <c r="A13" s="169"/>
      <c r="B13" s="325"/>
      <c r="C13" s="326"/>
      <c r="D13" s="326"/>
      <c r="E13" s="326"/>
      <c r="F13" s="327"/>
      <c r="G13" s="145"/>
      <c r="J13" s="1"/>
    </row>
    <row r="14" spans="1:11" x14ac:dyDescent="0.2">
      <c r="A14" s="169"/>
      <c r="B14" s="325"/>
      <c r="C14" s="326"/>
      <c r="D14" s="326"/>
      <c r="E14" s="326"/>
      <c r="F14" s="327"/>
      <c r="G14" s="145"/>
      <c r="J14" s="1"/>
    </row>
    <row r="15" spans="1:11" x14ac:dyDescent="0.2">
      <c r="A15" s="169"/>
      <c r="B15" s="325"/>
      <c r="C15" s="326"/>
      <c r="D15" s="326"/>
      <c r="E15" s="326"/>
      <c r="F15" s="327"/>
      <c r="G15" s="145"/>
      <c r="H15" s="1"/>
      <c r="I15" s="1"/>
      <c r="J15" s="1"/>
    </row>
    <row r="16" spans="1:11" x14ac:dyDescent="0.2">
      <c r="A16" s="169"/>
      <c r="B16" s="325"/>
      <c r="C16" s="326"/>
      <c r="D16" s="326"/>
      <c r="E16" s="326"/>
      <c r="F16" s="327"/>
      <c r="G16" s="145"/>
      <c r="H16" s="1"/>
      <c r="I16" s="1"/>
      <c r="J16" s="1"/>
    </row>
    <row r="17" spans="1:10" x14ac:dyDescent="0.2">
      <c r="A17" s="169"/>
      <c r="B17" s="325"/>
      <c r="C17" s="326"/>
      <c r="D17" s="326"/>
      <c r="E17" s="326"/>
      <c r="F17" s="327"/>
      <c r="G17" s="145"/>
      <c r="H17" s="1"/>
      <c r="I17" s="1"/>
    </row>
    <row r="18" spans="1:10" x14ac:dyDescent="0.2">
      <c r="A18" s="169"/>
      <c r="B18" s="325"/>
      <c r="C18" s="326"/>
      <c r="D18" s="326"/>
      <c r="E18" s="326"/>
      <c r="F18" s="327"/>
      <c r="G18" s="145"/>
      <c r="H18" s="1"/>
      <c r="I18" s="1"/>
    </row>
    <row r="19" spans="1:10" x14ac:dyDescent="0.2">
      <c r="A19" s="169"/>
      <c r="B19" s="325"/>
      <c r="C19" s="326"/>
      <c r="D19" s="326"/>
      <c r="E19" s="326"/>
      <c r="F19" s="327"/>
      <c r="G19" s="145"/>
      <c r="H19" s="1"/>
      <c r="I19" s="1"/>
    </row>
    <row r="20" spans="1:10" x14ac:dyDescent="0.2">
      <c r="A20" s="169"/>
      <c r="B20" s="325"/>
      <c r="C20" s="326"/>
      <c r="D20" s="326"/>
      <c r="E20" s="326"/>
      <c r="F20" s="327"/>
      <c r="G20" s="145"/>
      <c r="H20" s="1"/>
      <c r="I20" s="1"/>
    </row>
    <row r="21" spans="1:10" x14ac:dyDescent="0.2">
      <c r="A21" s="169"/>
      <c r="B21" s="325"/>
      <c r="C21" s="326"/>
      <c r="D21" s="326"/>
      <c r="E21" s="326"/>
      <c r="F21" s="327"/>
      <c r="G21" s="145"/>
      <c r="H21" s="1"/>
      <c r="I21" s="1"/>
    </row>
    <row r="22" spans="1:10" x14ac:dyDescent="0.2">
      <c r="A22" s="169"/>
      <c r="B22" s="325"/>
      <c r="C22" s="326"/>
      <c r="D22" s="326"/>
      <c r="E22" s="326"/>
      <c r="F22" s="327"/>
      <c r="G22" s="145"/>
      <c r="H22" s="1"/>
      <c r="I22" s="1"/>
      <c r="J22" s="1"/>
    </row>
    <row r="23" spans="1:10" x14ac:dyDescent="0.2">
      <c r="A23" s="169"/>
      <c r="B23" s="325"/>
      <c r="C23" s="326"/>
      <c r="D23" s="326"/>
      <c r="E23" s="326"/>
      <c r="F23" s="327"/>
      <c r="G23" s="145"/>
      <c r="H23" s="1"/>
      <c r="I23" s="1"/>
      <c r="J23" s="1"/>
    </row>
    <row r="24" spans="1:10" x14ac:dyDescent="0.2">
      <c r="A24" s="169"/>
      <c r="B24" s="325"/>
      <c r="C24" s="326"/>
      <c r="D24" s="326"/>
      <c r="E24" s="326"/>
      <c r="F24" s="327"/>
      <c r="G24" s="145"/>
      <c r="H24" s="1"/>
      <c r="I24" s="1"/>
      <c r="J24" s="1"/>
    </row>
    <row r="25" spans="1:10" x14ac:dyDescent="0.2">
      <c r="A25" s="169"/>
      <c r="B25" s="325"/>
      <c r="C25" s="326"/>
      <c r="D25" s="326"/>
      <c r="E25" s="326"/>
      <c r="F25" s="327"/>
      <c r="G25" s="145"/>
      <c r="H25" s="1"/>
      <c r="I25" s="1"/>
      <c r="J25" s="1"/>
    </row>
    <row r="26" spans="1:10" x14ac:dyDescent="0.2">
      <c r="A26" s="169"/>
      <c r="B26" s="325"/>
      <c r="C26" s="326"/>
      <c r="D26" s="326"/>
      <c r="E26" s="326"/>
      <c r="F26" s="327"/>
      <c r="G26" s="145"/>
      <c r="H26" s="1"/>
      <c r="I26" s="1"/>
      <c r="J26" s="1"/>
    </row>
    <row r="27" spans="1:10" x14ac:dyDescent="0.2">
      <c r="A27" s="169"/>
      <c r="B27" s="325"/>
      <c r="C27" s="326"/>
      <c r="D27" s="326"/>
      <c r="E27" s="326"/>
      <c r="F27" s="327"/>
      <c r="G27" s="145"/>
      <c r="H27" s="1"/>
      <c r="I27" s="1"/>
      <c r="J27" s="1"/>
    </row>
    <row r="28" spans="1:10" x14ac:dyDescent="0.2">
      <c r="A28" s="169"/>
      <c r="B28" s="325"/>
      <c r="C28" s="326"/>
      <c r="D28" s="326"/>
      <c r="E28" s="326"/>
      <c r="F28" s="327"/>
      <c r="G28" s="145"/>
      <c r="H28" s="1"/>
      <c r="I28" s="1"/>
      <c r="J28" s="1"/>
    </row>
    <row r="29" spans="1:10" x14ac:dyDescent="0.2">
      <c r="A29" s="170"/>
      <c r="B29" s="325"/>
      <c r="C29" s="326"/>
      <c r="D29" s="326"/>
      <c r="E29" s="326"/>
      <c r="F29" s="327"/>
      <c r="G29" s="145"/>
    </row>
    <row r="30" spans="1:10" ht="13.5" thickBot="1" x14ac:dyDescent="0.25">
      <c r="A30" s="171"/>
      <c r="B30" s="332"/>
      <c r="C30" s="333"/>
      <c r="D30" s="333"/>
      <c r="E30" s="333"/>
      <c r="F30" s="334"/>
      <c r="G30" s="146"/>
    </row>
    <row r="31" spans="1:10" ht="13.5" thickBot="1" x14ac:dyDescent="0.25">
      <c r="A31" s="6"/>
      <c r="B31" s="319" t="s">
        <v>109</v>
      </c>
      <c r="C31" s="320"/>
      <c r="D31" s="320"/>
      <c r="E31" s="320"/>
      <c r="F31" s="321"/>
      <c r="G31" s="152">
        <f>SUM(G8:G30)</f>
        <v>3000000</v>
      </c>
    </row>
    <row r="32" spans="1:10" x14ac:dyDescent="0.2">
      <c r="A32" s="1"/>
      <c r="B32" s="38"/>
      <c r="C32" s="38"/>
      <c r="D32" s="38"/>
      <c r="E32" s="39"/>
      <c r="F32" s="39"/>
      <c r="G32" s="39"/>
    </row>
    <row r="33" spans="1:9" ht="13.5" thickBot="1" x14ac:dyDescent="0.25">
      <c r="A33" s="1"/>
      <c r="B33" s="41" t="s">
        <v>51</v>
      </c>
      <c r="C33" s="41"/>
      <c r="D33" s="41"/>
      <c r="E33" s="39"/>
      <c r="F33" s="39"/>
      <c r="G33" s="2" t="s">
        <v>117</v>
      </c>
    </row>
    <row r="34" spans="1:9" ht="12" customHeight="1" x14ac:dyDescent="0.2">
      <c r="A34" s="298" t="s">
        <v>89</v>
      </c>
      <c r="B34" s="313" t="s">
        <v>52</v>
      </c>
      <c r="C34" s="314"/>
      <c r="D34" s="314"/>
      <c r="E34" s="314"/>
      <c r="F34" s="315"/>
      <c r="G34" s="296" t="s">
        <v>114</v>
      </c>
    </row>
    <row r="35" spans="1:9" ht="24" customHeight="1" thickBot="1" x14ac:dyDescent="0.25">
      <c r="A35" s="299"/>
      <c r="B35" s="316"/>
      <c r="C35" s="317"/>
      <c r="D35" s="317"/>
      <c r="E35" s="317"/>
      <c r="F35" s="318"/>
      <c r="G35" s="297"/>
    </row>
    <row r="36" spans="1:9" x14ac:dyDescent="0.2">
      <c r="A36" s="172"/>
      <c r="B36" s="328"/>
      <c r="C36" s="329"/>
      <c r="D36" s="329"/>
      <c r="E36" s="329"/>
      <c r="F36" s="330"/>
      <c r="G36" s="144"/>
    </row>
    <row r="37" spans="1:9" x14ac:dyDescent="0.2">
      <c r="A37" s="170"/>
      <c r="B37" s="325"/>
      <c r="C37" s="326"/>
      <c r="D37" s="326"/>
      <c r="E37" s="326"/>
      <c r="F37" s="327"/>
      <c r="G37" s="145"/>
    </row>
    <row r="38" spans="1:9" x14ac:dyDescent="0.2">
      <c r="A38" s="170"/>
      <c r="B38" s="325"/>
      <c r="C38" s="326"/>
      <c r="D38" s="326"/>
      <c r="E38" s="326"/>
      <c r="F38" s="327"/>
      <c r="G38" s="145"/>
    </row>
    <row r="39" spans="1:9" x14ac:dyDescent="0.2">
      <c r="A39" s="170"/>
      <c r="B39" s="325"/>
      <c r="C39" s="326"/>
      <c r="D39" s="326"/>
      <c r="E39" s="326"/>
      <c r="F39" s="327"/>
      <c r="G39" s="145"/>
    </row>
    <row r="40" spans="1:9" x14ac:dyDescent="0.2">
      <c r="A40" s="170"/>
      <c r="B40" s="325"/>
      <c r="C40" s="326"/>
      <c r="D40" s="326"/>
      <c r="E40" s="326"/>
      <c r="F40" s="327"/>
      <c r="G40" s="145"/>
    </row>
    <row r="41" spans="1:9" x14ac:dyDescent="0.2">
      <c r="A41" s="170"/>
      <c r="B41" s="325"/>
      <c r="C41" s="326"/>
      <c r="D41" s="326"/>
      <c r="E41" s="326"/>
      <c r="F41" s="327"/>
      <c r="G41" s="145"/>
    </row>
    <row r="42" spans="1:9" x14ac:dyDescent="0.2">
      <c r="A42" s="170"/>
      <c r="B42" s="325"/>
      <c r="C42" s="326"/>
      <c r="D42" s="326"/>
      <c r="E42" s="326"/>
      <c r="F42" s="327"/>
      <c r="G42" s="145"/>
    </row>
    <row r="43" spans="1:9" x14ac:dyDescent="0.2">
      <c r="A43" s="170"/>
      <c r="B43" s="325"/>
      <c r="C43" s="326"/>
      <c r="D43" s="326"/>
      <c r="E43" s="326"/>
      <c r="F43" s="327"/>
      <c r="G43" s="145"/>
    </row>
    <row r="44" spans="1:9" x14ac:dyDescent="0.2">
      <c r="A44" s="173"/>
      <c r="B44" s="325"/>
      <c r="C44" s="326"/>
      <c r="D44" s="326"/>
      <c r="E44" s="326"/>
      <c r="F44" s="327"/>
      <c r="G44" s="145"/>
    </row>
    <row r="45" spans="1:9" ht="13.5" thickBot="1" x14ac:dyDescent="0.25">
      <c r="A45" s="174"/>
      <c r="B45" s="332"/>
      <c r="C45" s="333"/>
      <c r="D45" s="333"/>
      <c r="E45" s="333"/>
      <c r="F45" s="334"/>
      <c r="G45" s="151"/>
    </row>
    <row r="46" spans="1:9" ht="13.5" thickBot="1" x14ac:dyDescent="0.25">
      <c r="A46" s="40"/>
      <c r="B46" s="319" t="s">
        <v>112</v>
      </c>
      <c r="C46" s="320"/>
      <c r="D46" s="320"/>
      <c r="E46" s="320"/>
      <c r="F46" s="321"/>
      <c r="G46" s="153">
        <f>SUM(G36:G45)</f>
        <v>0</v>
      </c>
    </row>
    <row r="47" spans="1:9" x14ac:dyDescent="0.2">
      <c r="B47" s="1"/>
      <c r="C47" s="1"/>
      <c r="D47" s="1"/>
      <c r="E47" s="1"/>
      <c r="F47" s="1"/>
      <c r="G47" s="1"/>
    </row>
    <row r="48" spans="1:9" x14ac:dyDescent="0.2">
      <c r="A48" s="255" t="s">
        <v>93</v>
      </c>
      <c r="B48" s="255"/>
      <c r="C48" s="56" t="str">
        <f>ÚVOD!B43</f>
        <v>Bc. Jiří Bliml</v>
      </c>
      <c r="D48" s="49" t="s">
        <v>48</v>
      </c>
      <c r="E48" s="178">
        <f>ÚVOD!B44</f>
        <v>45588</v>
      </c>
      <c r="F48" s="49" t="s">
        <v>0</v>
      </c>
      <c r="G48" s="141"/>
      <c r="H48" s="49"/>
      <c r="I48" s="48"/>
    </row>
    <row r="49" spans="1:9" x14ac:dyDescent="0.2">
      <c r="A49" s="255" t="s">
        <v>12</v>
      </c>
      <c r="B49" s="255"/>
      <c r="C49" s="57" t="str">
        <f>ÚVOD!B51</f>
        <v>Bc. Jiří Bliml</v>
      </c>
      <c r="D49" s="49" t="s">
        <v>49</v>
      </c>
      <c r="E49" s="140">
        <f>ÚVOD!B52</f>
        <v>45588</v>
      </c>
      <c r="F49" s="49" t="s">
        <v>0</v>
      </c>
      <c r="G49" s="141"/>
      <c r="H49" s="49"/>
      <c r="I49" s="48"/>
    </row>
    <row r="50" spans="1:9" x14ac:dyDescent="0.2">
      <c r="A50" s="78"/>
      <c r="B50" s="1"/>
      <c r="C50" s="1"/>
      <c r="D50" s="1"/>
      <c r="E50" s="1"/>
      <c r="F50" s="78"/>
      <c r="G50" s="1"/>
    </row>
    <row r="51" spans="1:9" x14ac:dyDescent="0.2">
      <c r="A51" s="5" t="s">
        <v>53</v>
      </c>
      <c r="B51" s="5"/>
      <c r="C51" s="5"/>
      <c r="D51" s="5"/>
      <c r="E51" s="1"/>
    </row>
    <row r="52" spans="1:9" x14ac:dyDescent="0.2">
      <c r="A52" s="5"/>
      <c r="B52" s="5"/>
      <c r="C52" s="5"/>
      <c r="D52" s="5"/>
    </row>
    <row r="53" spans="1:9" x14ac:dyDescent="0.2">
      <c r="A53" s="295"/>
      <c r="B53" s="295"/>
      <c r="C53" s="5"/>
      <c r="D53" s="5"/>
    </row>
  </sheetData>
  <mergeCells count="47">
    <mergeCell ref="B30:F30"/>
    <mergeCell ref="A3:G3"/>
    <mergeCell ref="B19:F19"/>
    <mergeCell ref="B20:F20"/>
    <mergeCell ref="B21:F21"/>
    <mergeCell ref="B22:F22"/>
    <mergeCell ref="B23:F23"/>
    <mergeCell ref="B24:F24"/>
    <mergeCell ref="B25:F25"/>
    <mergeCell ref="B26:F26"/>
    <mergeCell ref="B15:F15"/>
    <mergeCell ref="B16:F16"/>
    <mergeCell ref="B17:F17"/>
    <mergeCell ref="B18:F18"/>
    <mergeCell ref="B14:F14"/>
    <mergeCell ref="A48:B48"/>
    <mergeCell ref="A49:B49"/>
    <mergeCell ref="A53:B53"/>
    <mergeCell ref="B7:F7"/>
    <mergeCell ref="B8:F8"/>
    <mergeCell ref="B9:F9"/>
    <mergeCell ref="B10:F10"/>
    <mergeCell ref="B11:F11"/>
    <mergeCell ref="B12:F12"/>
    <mergeCell ref="B13:F13"/>
    <mergeCell ref="B41:F41"/>
    <mergeCell ref="B42:F42"/>
    <mergeCell ref="B43:F43"/>
    <mergeCell ref="B44:F44"/>
    <mergeCell ref="B45:F45"/>
    <mergeCell ref="B46:F46"/>
    <mergeCell ref="A1:G1"/>
    <mergeCell ref="A2:G2"/>
    <mergeCell ref="A4:B4"/>
    <mergeCell ref="C4:G4"/>
    <mergeCell ref="B40:F40"/>
    <mergeCell ref="B31:F31"/>
    <mergeCell ref="A34:A35"/>
    <mergeCell ref="B34:F35"/>
    <mergeCell ref="B27:F27"/>
    <mergeCell ref="B28:F28"/>
    <mergeCell ref="B29:F29"/>
    <mergeCell ref="G34:G35"/>
    <mergeCell ref="B36:F36"/>
    <mergeCell ref="B37:F37"/>
    <mergeCell ref="B38:F38"/>
    <mergeCell ref="B39:F39"/>
  </mergeCells>
  <pageMargins left="0.70866141732283472" right="0.70866141732283472" top="0.78740157480314965" bottom="0.78740157480314965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4">
    <tabColor rgb="FF92D050"/>
    <pageSetUpPr fitToPage="1"/>
  </sheetPr>
  <dimension ref="A1:L50"/>
  <sheetViews>
    <sheetView topLeftCell="A4" zoomScaleNormal="100" workbookViewId="0">
      <selection activeCell="I14" sqref="I14"/>
    </sheetView>
  </sheetViews>
  <sheetFormatPr defaultRowHeight="12.75" x14ac:dyDescent="0.2"/>
  <cols>
    <col min="1" max="1" width="3.7109375" style="3" customWidth="1"/>
    <col min="2" max="2" width="9.140625" style="3"/>
    <col min="3" max="3" width="12.140625" style="3" customWidth="1"/>
    <col min="4" max="4" width="10.140625" style="3" bestFit="1" customWidth="1"/>
    <col min="5" max="5" width="5.85546875" style="3" customWidth="1"/>
    <col min="6" max="6" width="11.28515625" style="3" customWidth="1"/>
    <col min="7" max="7" width="13" style="3" customWidth="1"/>
    <col min="8" max="8" width="12" style="3" customWidth="1"/>
    <col min="9" max="9" width="12.5703125" style="3" customWidth="1"/>
    <col min="10" max="10" width="15.7109375" style="3" customWidth="1"/>
    <col min="11" max="11" width="11.140625" style="3" customWidth="1"/>
    <col min="12" max="12" width="12.28515625" style="3" customWidth="1"/>
    <col min="13" max="256" width="9.140625" style="3"/>
    <col min="257" max="257" width="3.7109375" style="3" customWidth="1"/>
    <col min="258" max="258" width="9.140625" style="3"/>
    <col min="259" max="259" width="12.140625" style="3" customWidth="1"/>
    <col min="260" max="260" width="10.140625" style="3" bestFit="1" customWidth="1"/>
    <col min="261" max="261" width="5.85546875" style="3" customWidth="1"/>
    <col min="262" max="262" width="11.28515625" style="3" customWidth="1"/>
    <col min="263" max="263" width="13" style="3" customWidth="1"/>
    <col min="264" max="264" width="12" style="3" customWidth="1"/>
    <col min="265" max="265" width="12.5703125" style="3" customWidth="1"/>
    <col min="266" max="266" width="15.7109375" style="3" customWidth="1"/>
    <col min="267" max="267" width="11.140625" style="3" customWidth="1"/>
    <col min="268" max="268" width="12.28515625" style="3" customWidth="1"/>
    <col min="269" max="512" width="9.140625" style="3"/>
    <col min="513" max="513" width="3.7109375" style="3" customWidth="1"/>
    <col min="514" max="514" width="9.140625" style="3"/>
    <col min="515" max="515" width="12.140625" style="3" customWidth="1"/>
    <col min="516" max="516" width="10.140625" style="3" bestFit="1" customWidth="1"/>
    <col min="517" max="517" width="5.85546875" style="3" customWidth="1"/>
    <col min="518" max="518" width="11.28515625" style="3" customWidth="1"/>
    <col min="519" max="519" width="13" style="3" customWidth="1"/>
    <col min="520" max="520" width="12" style="3" customWidth="1"/>
    <col min="521" max="521" width="12.5703125" style="3" customWidth="1"/>
    <col min="522" max="522" width="15.7109375" style="3" customWidth="1"/>
    <col min="523" max="523" width="11.140625" style="3" customWidth="1"/>
    <col min="524" max="524" width="12.28515625" style="3" customWidth="1"/>
    <col min="525" max="768" width="9.140625" style="3"/>
    <col min="769" max="769" width="3.7109375" style="3" customWidth="1"/>
    <col min="770" max="770" width="9.140625" style="3"/>
    <col min="771" max="771" width="12.140625" style="3" customWidth="1"/>
    <col min="772" max="772" width="10.140625" style="3" bestFit="1" customWidth="1"/>
    <col min="773" max="773" width="5.85546875" style="3" customWidth="1"/>
    <col min="774" max="774" width="11.28515625" style="3" customWidth="1"/>
    <col min="775" max="775" width="13" style="3" customWidth="1"/>
    <col min="776" max="776" width="12" style="3" customWidth="1"/>
    <col min="777" max="777" width="12.5703125" style="3" customWidth="1"/>
    <col min="778" max="778" width="15.7109375" style="3" customWidth="1"/>
    <col min="779" max="779" width="11.140625" style="3" customWidth="1"/>
    <col min="780" max="780" width="12.28515625" style="3" customWidth="1"/>
    <col min="781" max="1024" width="9.140625" style="3"/>
    <col min="1025" max="1025" width="3.7109375" style="3" customWidth="1"/>
    <col min="1026" max="1026" width="9.140625" style="3"/>
    <col min="1027" max="1027" width="12.140625" style="3" customWidth="1"/>
    <col min="1028" max="1028" width="10.140625" style="3" bestFit="1" customWidth="1"/>
    <col min="1029" max="1029" width="5.85546875" style="3" customWidth="1"/>
    <col min="1030" max="1030" width="11.28515625" style="3" customWidth="1"/>
    <col min="1031" max="1031" width="13" style="3" customWidth="1"/>
    <col min="1032" max="1032" width="12" style="3" customWidth="1"/>
    <col min="1033" max="1033" width="12.5703125" style="3" customWidth="1"/>
    <col min="1034" max="1034" width="15.7109375" style="3" customWidth="1"/>
    <col min="1035" max="1035" width="11.140625" style="3" customWidth="1"/>
    <col min="1036" max="1036" width="12.28515625" style="3" customWidth="1"/>
    <col min="1037" max="1280" width="9.140625" style="3"/>
    <col min="1281" max="1281" width="3.7109375" style="3" customWidth="1"/>
    <col min="1282" max="1282" width="9.140625" style="3"/>
    <col min="1283" max="1283" width="12.140625" style="3" customWidth="1"/>
    <col min="1284" max="1284" width="10.140625" style="3" bestFit="1" customWidth="1"/>
    <col min="1285" max="1285" width="5.85546875" style="3" customWidth="1"/>
    <col min="1286" max="1286" width="11.28515625" style="3" customWidth="1"/>
    <col min="1287" max="1287" width="13" style="3" customWidth="1"/>
    <col min="1288" max="1288" width="12" style="3" customWidth="1"/>
    <col min="1289" max="1289" width="12.5703125" style="3" customWidth="1"/>
    <col min="1290" max="1290" width="15.7109375" style="3" customWidth="1"/>
    <col min="1291" max="1291" width="11.140625" style="3" customWidth="1"/>
    <col min="1292" max="1292" width="12.28515625" style="3" customWidth="1"/>
    <col min="1293" max="1536" width="9.140625" style="3"/>
    <col min="1537" max="1537" width="3.7109375" style="3" customWidth="1"/>
    <col min="1538" max="1538" width="9.140625" style="3"/>
    <col min="1539" max="1539" width="12.140625" style="3" customWidth="1"/>
    <col min="1540" max="1540" width="10.140625" style="3" bestFit="1" customWidth="1"/>
    <col min="1541" max="1541" width="5.85546875" style="3" customWidth="1"/>
    <col min="1542" max="1542" width="11.28515625" style="3" customWidth="1"/>
    <col min="1543" max="1543" width="13" style="3" customWidth="1"/>
    <col min="1544" max="1544" width="12" style="3" customWidth="1"/>
    <col min="1545" max="1545" width="12.5703125" style="3" customWidth="1"/>
    <col min="1546" max="1546" width="15.7109375" style="3" customWidth="1"/>
    <col min="1547" max="1547" width="11.140625" style="3" customWidth="1"/>
    <col min="1548" max="1548" width="12.28515625" style="3" customWidth="1"/>
    <col min="1549" max="1792" width="9.140625" style="3"/>
    <col min="1793" max="1793" width="3.7109375" style="3" customWidth="1"/>
    <col min="1794" max="1794" width="9.140625" style="3"/>
    <col min="1795" max="1795" width="12.140625" style="3" customWidth="1"/>
    <col min="1796" max="1796" width="10.140625" style="3" bestFit="1" customWidth="1"/>
    <col min="1797" max="1797" width="5.85546875" style="3" customWidth="1"/>
    <col min="1798" max="1798" width="11.28515625" style="3" customWidth="1"/>
    <col min="1799" max="1799" width="13" style="3" customWidth="1"/>
    <col min="1800" max="1800" width="12" style="3" customWidth="1"/>
    <col min="1801" max="1801" width="12.5703125" style="3" customWidth="1"/>
    <col min="1802" max="1802" width="15.7109375" style="3" customWidth="1"/>
    <col min="1803" max="1803" width="11.140625" style="3" customWidth="1"/>
    <col min="1804" max="1804" width="12.28515625" style="3" customWidth="1"/>
    <col min="1805" max="2048" width="9.140625" style="3"/>
    <col min="2049" max="2049" width="3.7109375" style="3" customWidth="1"/>
    <col min="2050" max="2050" width="9.140625" style="3"/>
    <col min="2051" max="2051" width="12.140625" style="3" customWidth="1"/>
    <col min="2052" max="2052" width="10.140625" style="3" bestFit="1" customWidth="1"/>
    <col min="2053" max="2053" width="5.85546875" style="3" customWidth="1"/>
    <col min="2054" max="2054" width="11.28515625" style="3" customWidth="1"/>
    <col min="2055" max="2055" width="13" style="3" customWidth="1"/>
    <col min="2056" max="2056" width="12" style="3" customWidth="1"/>
    <col min="2057" max="2057" width="12.5703125" style="3" customWidth="1"/>
    <col min="2058" max="2058" width="15.7109375" style="3" customWidth="1"/>
    <col min="2059" max="2059" width="11.140625" style="3" customWidth="1"/>
    <col min="2060" max="2060" width="12.28515625" style="3" customWidth="1"/>
    <col min="2061" max="2304" width="9.140625" style="3"/>
    <col min="2305" max="2305" width="3.7109375" style="3" customWidth="1"/>
    <col min="2306" max="2306" width="9.140625" style="3"/>
    <col min="2307" max="2307" width="12.140625" style="3" customWidth="1"/>
    <col min="2308" max="2308" width="10.140625" style="3" bestFit="1" customWidth="1"/>
    <col min="2309" max="2309" width="5.85546875" style="3" customWidth="1"/>
    <col min="2310" max="2310" width="11.28515625" style="3" customWidth="1"/>
    <col min="2311" max="2311" width="13" style="3" customWidth="1"/>
    <col min="2312" max="2312" width="12" style="3" customWidth="1"/>
    <col min="2313" max="2313" width="12.5703125" style="3" customWidth="1"/>
    <col min="2314" max="2314" width="15.7109375" style="3" customWidth="1"/>
    <col min="2315" max="2315" width="11.140625" style="3" customWidth="1"/>
    <col min="2316" max="2316" width="12.28515625" style="3" customWidth="1"/>
    <col min="2317" max="2560" width="9.140625" style="3"/>
    <col min="2561" max="2561" width="3.7109375" style="3" customWidth="1"/>
    <col min="2562" max="2562" width="9.140625" style="3"/>
    <col min="2563" max="2563" width="12.140625" style="3" customWidth="1"/>
    <col min="2564" max="2564" width="10.140625" style="3" bestFit="1" customWidth="1"/>
    <col min="2565" max="2565" width="5.85546875" style="3" customWidth="1"/>
    <col min="2566" max="2566" width="11.28515625" style="3" customWidth="1"/>
    <col min="2567" max="2567" width="13" style="3" customWidth="1"/>
    <col min="2568" max="2568" width="12" style="3" customWidth="1"/>
    <col min="2569" max="2569" width="12.5703125" style="3" customWidth="1"/>
    <col min="2570" max="2570" width="15.7109375" style="3" customWidth="1"/>
    <col min="2571" max="2571" width="11.140625" style="3" customWidth="1"/>
    <col min="2572" max="2572" width="12.28515625" style="3" customWidth="1"/>
    <col min="2573" max="2816" width="9.140625" style="3"/>
    <col min="2817" max="2817" width="3.7109375" style="3" customWidth="1"/>
    <col min="2818" max="2818" width="9.140625" style="3"/>
    <col min="2819" max="2819" width="12.140625" style="3" customWidth="1"/>
    <col min="2820" max="2820" width="10.140625" style="3" bestFit="1" customWidth="1"/>
    <col min="2821" max="2821" width="5.85546875" style="3" customWidth="1"/>
    <col min="2822" max="2822" width="11.28515625" style="3" customWidth="1"/>
    <col min="2823" max="2823" width="13" style="3" customWidth="1"/>
    <col min="2824" max="2824" width="12" style="3" customWidth="1"/>
    <col min="2825" max="2825" width="12.5703125" style="3" customWidth="1"/>
    <col min="2826" max="2826" width="15.7109375" style="3" customWidth="1"/>
    <col min="2827" max="2827" width="11.140625" style="3" customWidth="1"/>
    <col min="2828" max="2828" width="12.28515625" style="3" customWidth="1"/>
    <col min="2829" max="3072" width="9.140625" style="3"/>
    <col min="3073" max="3073" width="3.7109375" style="3" customWidth="1"/>
    <col min="3074" max="3074" width="9.140625" style="3"/>
    <col min="3075" max="3075" width="12.140625" style="3" customWidth="1"/>
    <col min="3076" max="3076" width="10.140625" style="3" bestFit="1" customWidth="1"/>
    <col min="3077" max="3077" width="5.85546875" style="3" customWidth="1"/>
    <col min="3078" max="3078" width="11.28515625" style="3" customWidth="1"/>
    <col min="3079" max="3079" width="13" style="3" customWidth="1"/>
    <col min="3080" max="3080" width="12" style="3" customWidth="1"/>
    <col min="3081" max="3081" width="12.5703125" style="3" customWidth="1"/>
    <col min="3082" max="3082" width="15.7109375" style="3" customWidth="1"/>
    <col min="3083" max="3083" width="11.140625" style="3" customWidth="1"/>
    <col min="3084" max="3084" width="12.28515625" style="3" customWidth="1"/>
    <col min="3085" max="3328" width="9.140625" style="3"/>
    <col min="3329" max="3329" width="3.7109375" style="3" customWidth="1"/>
    <col min="3330" max="3330" width="9.140625" style="3"/>
    <col min="3331" max="3331" width="12.140625" style="3" customWidth="1"/>
    <col min="3332" max="3332" width="10.140625" style="3" bestFit="1" customWidth="1"/>
    <col min="3333" max="3333" width="5.85546875" style="3" customWidth="1"/>
    <col min="3334" max="3334" width="11.28515625" style="3" customWidth="1"/>
    <col min="3335" max="3335" width="13" style="3" customWidth="1"/>
    <col min="3336" max="3336" width="12" style="3" customWidth="1"/>
    <col min="3337" max="3337" width="12.5703125" style="3" customWidth="1"/>
    <col min="3338" max="3338" width="15.7109375" style="3" customWidth="1"/>
    <col min="3339" max="3339" width="11.140625" style="3" customWidth="1"/>
    <col min="3340" max="3340" width="12.28515625" style="3" customWidth="1"/>
    <col min="3341" max="3584" width="9.140625" style="3"/>
    <col min="3585" max="3585" width="3.7109375" style="3" customWidth="1"/>
    <col min="3586" max="3586" width="9.140625" style="3"/>
    <col min="3587" max="3587" width="12.140625" style="3" customWidth="1"/>
    <col min="3588" max="3588" width="10.140625" style="3" bestFit="1" customWidth="1"/>
    <col min="3589" max="3589" width="5.85546875" style="3" customWidth="1"/>
    <col min="3590" max="3590" width="11.28515625" style="3" customWidth="1"/>
    <col min="3591" max="3591" width="13" style="3" customWidth="1"/>
    <col min="3592" max="3592" width="12" style="3" customWidth="1"/>
    <col min="3593" max="3593" width="12.5703125" style="3" customWidth="1"/>
    <col min="3594" max="3594" width="15.7109375" style="3" customWidth="1"/>
    <col min="3595" max="3595" width="11.140625" style="3" customWidth="1"/>
    <col min="3596" max="3596" width="12.28515625" style="3" customWidth="1"/>
    <col min="3597" max="3840" width="9.140625" style="3"/>
    <col min="3841" max="3841" width="3.7109375" style="3" customWidth="1"/>
    <col min="3842" max="3842" width="9.140625" style="3"/>
    <col min="3843" max="3843" width="12.140625" style="3" customWidth="1"/>
    <col min="3844" max="3844" width="10.140625" style="3" bestFit="1" customWidth="1"/>
    <col min="3845" max="3845" width="5.85546875" style="3" customWidth="1"/>
    <col min="3846" max="3846" width="11.28515625" style="3" customWidth="1"/>
    <col min="3847" max="3847" width="13" style="3" customWidth="1"/>
    <col min="3848" max="3848" width="12" style="3" customWidth="1"/>
    <col min="3849" max="3849" width="12.5703125" style="3" customWidth="1"/>
    <col min="3850" max="3850" width="15.7109375" style="3" customWidth="1"/>
    <col min="3851" max="3851" width="11.140625" style="3" customWidth="1"/>
    <col min="3852" max="3852" width="12.28515625" style="3" customWidth="1"/>
    <col min="3853" max="4096" width="9.140625" style="3"/>
    <col min="4097" max="4097" width="3.7109375" style="3" customWidth="1"/>
    <col min="4098" max="4098" width="9.140625" style="3"/>
    <col min="4099" max="4099" width="12.140625" style="3" customWidth="1"/>
    <col min="4100" max="4100" width="10.140625" style="3" bestFit="1" customWidth="1"/>
    <col min="4101" max="4101" width="5.85546875" style="3" customWidth="1"/>
    <col min="4102" max="4102" width="11.28515625" style="3" customWidth="1"/>
    <col min="4103" max="4103" width="13" style="3" customWidth="1"/>
    <col min="4104" max="4104" width="12" style="3" customWidth="1"/>
    <col min="4105" max="4105" width="12.5703125" style="3" customWidth="1"/>
    <col min="4106" max="4106" width="15.7109375" style="3" customWidth="1"/>
    <col min="4107" max="4107" width="11.140625" style="3" customWidth="1"/>
    <col min="4108" max="4108" width="12.28515625" style="3" customWidth="1"/>
    <col min="4109" max="4352" width="9.140625" style="3"/>
    <col min="4353" max="4353" width="3.7109375" style="3" customWidth="1"/>
    <col min="4354" max="4354" width="9.140625" style="3"/>
    <col min="4355" max="4355" width="12.140625" style="3" customWidth="1"/>
    <col min="4356" max="4356" width="10.140625" style="3" bestFit="1" customWidth="1"/>
    <col min="4357" max="4357" width="5.85546875" style="3" customWidth="1"/>
    <col min="4358" max="4358" width="11.28515625" style="3" customWidth="1"/>
    <col min="4359" max="4359" width="13" style="3" customWidth="1"/>
    <col min="4360" max="4360" width="12" style="3" customWidth="1"/>
    <col min="4361" max="4361" width="12.5703125" style="3" customWidth="1"/>
    <col min="4362" max="4362" width="15.7109375" style="3" customWidth="1"/>
    <col min="4363" max="4363" width="11.140625" style="3" customWidth="1"/>
    <col min="4364" max="4364" width="12.28515625" style="3" customWidth="1"/>
    <col min="4365" max="4608" width="9.140625" style="3"/>
    <col min="4609" max="4609" width="3.7109375" style="3" customWidth="1"/>
    <col min="4610" max="4610" width="9.140625" style="3"/>
    <col min="4611" max="4611" width="12.140625" style="3" customWidth="1"/>
    <col min="4612" max="4612" width="10.140625" style="3" bestFit="1" customWidth="1"/>
    <col min="4613" max="4613" width="5.85546875" style="3" customWidth="1"/>
    <col min="4614" max="4614" width="11.28515625" style="3" customWidth="1"/>
    <col min="4615" max="4615" width="13" style="3" customWidth="1"/>
    <col min="4616" max="4616" width="12" style="3" customWidth="1"/>
    <col min="4617" max="4617" width="12.5703125" style="3" customWidth="1"/>
    <col min="4618" max="4618" width="15.7109375" style="3" customWidth="1"/>
    <col min="4619" max="4619" width="11.140625" style="3" customWidth="1"/>
    <col min="4620" max="4620" width="12.28515625" style="3" customWidth="1"/>
    <col min="4621" max="4864" width="9.140625" style="3"/>
    <col min="4865" max="4865" width="3.7109375" style="3" customWidth="1"/>
    <col min="4866" max="4866" width="9.140625" style="3"/>
    <col min="4867" max="4867" width="12.140625" style="3" customWidth="1"/>
    <col min="4868" max="4868" width="10.140625" style="3" bestFit="1" customWidth="1"/>
    <col min="4869" max="4869" width="5.85546875" style="3" customWidth="1"/>
    <col min="4870" max="4870" width="11.28515625" style="3" customWidth="1"/>
    <col min="4871" max="4871" width="13" style="3" customWidth="1"/>
    <col min="4872" max="4872" width="12" style="3" customWidth="1"/>
    <col min="4873" max="4873" width="12.5703125" style="3" customWidth="1"/>
    <col min="4874" max="4874" width="15.7109375" style="3" customWidth="1"/>
    <col min="4875" max="4875" width="11.140625" style="3" customWidth="1"/>
    <col min="4876" max="4876" width="12.28515625" style="3" customWidth="1"/>
    <col min="4877" max="5120" width="9.140625" style="3"/>
    <col min="5121" max="5121" width="3.7109375" style="3" customWidth="1"/>
    <col min="5122" max="5122" width="9.140625" style="3"/>
    <col min="5123" max="5123" width="12.140625" style="3" customWidth="1"/>
    <col min="5124" max="5124" width="10.140625" style="3" bestFit="1" customWidth="1"/>
    <col min="5125" max="5125" width="5.85546875" style="3" customWidth="1"/>
    <col min="5126" max="5126" width="11.28515625" style="3" customWidth="1"/>
    <col min="5127" max="5127" width="13" style="3" customWidth="1"/>
    <col min="5128" max="5128" width="12" style="3" customWidth="1"/>
    <col min="5129" max="5129" width="12.5703125" style="3" customWidth="1"/>
    <col min="5130" max="5130" width="15.7109375" style="3" customWidth="1"/>
    <col min="5131" max="5131" width="11.140625" style="3" customWidth="1"/>
    <col min="5132" max="5132" width="12.28515625" style="3" customWidth="1"/>
    <col min="5133" max="5376" width="9.140625" style="3"/>
    <col min="5377" max="5377" width="3.7109375" style="3" customWidth="1"/>
    <col min="5378" max="5378" width="9.140625" style="3"/>
    <col min="5379" max="5379" width="12.140625" style="3" customWidth="1"/>
    <col min="5380" max="5380" width="10.140625" style="3" bestFit="1" customWidth="1"/>
    <col min="5381" max="5381" width="5.85546875" style="3" customWidth="1"/>
    <col min="5382" max="5382" width="11.28515625" style="3" customWidth="1"/>
    <col min="5383" max="5383" width="13" style="3" customWidth="1"/>
    <col min="5384" max="5384" width="12" style="3" customWidth="1"/>
    <col min="5385" max="5385" width="12.5703125" style="3" customWidth="1"/>
    <col min="5386" max="5386" width="15.7109375" style="3" customWidth="1"/>
    <col min="5387" max="5387" width="11.140625" style="3" customWidth="1"/>
    <col min="5388" max="5388" width="12.28515625" style="3" customWidth="1"/>
    <col min="5389" max="5632" width="9.140625" style="3"/>
    <col min="5633" max="5633" width="3.7109375" style="3" customWidth="1"/>
    <col min="5634" max="5634" width="9.140625" style="3"/>
    <col min="5635" max="5635" width="12.140625" style="3" customWidth="1"/>
    <col min="5636" max="5636" width="10.140625" style="3" bestFit="1" customWidth="1"/>
    <col min="5637" max="5637" width="5.85546875" style="3" customWidth="1"/>
    <col min="5638" max="5638" width="11.28515625" style="3" customWidth="1"/>
    <col min="5639" max="5639" width="13" style="3" customWidth="1"/>
    <col min="5640" max="5640" width="12" style="3" customWidth="1"/>
    <col min="5641" max="5641" width="12.5703125" style="3" customWidth="1"/>
    <col min="5642" max="5642" width="15.7109375" style="3" customWidth="1"/>
    <col min="5643" max="5643" width="11.140625" style="3" customWidth="1"/>
    <col min="5644" max="5644" width="12.28515625" style="3" customWidth="1"/>
    <col min="5645" max="5888" width="9.140625" style="3"/>
    <col min="5889" max="5889" width="3.7109375" style="3" customWidth="1"/>
    <col min="5890" max="5890" width="9.140625" style="3"/>
    <col min="5891" max="5891" width="12.140625" style="3" customWidth="1"/>
    <col min="5892" max="5892" width="10.140625" style="3" bestFit="1" customWidth="1"/>
    <col min="5893" max="5893" width="5.85546875" style="3" customWidth="1"/>
    <col min="5894" max="5894" width="11.28515625" style="3" customWidth="1"/>
    <col min="5895" max="5895" width="13" style="3" customWidth="1"/>
    <col min="5896" max="5896" width="12" style="3" customWidth="1"/>
    <col min="5897" max="5897" width="12.5703125" style="3" customWidth="1"/>
    <col min="5898" max="5898" width="15.7109375" style="3" customWidth="1"/>
    <col min="5899" max="5899" width="11.140625" style="3" customWidth="1"/>
    <col min="5900" max="5900" width="12.28515625" style="3" customWidth="1"/>
    <col min="5901" max="6144" width="9.140625" style="3"/>
    <col min="6145" max="6145" width="3.7109375" style="3" customWidth="1"/>
    <col min="6146" max="6146" width="9.140625" style="3"/>
    <col min="6147" max="6147" width="12.140625" style="3" customWidth="1"/>
    <col min="6148" max="6148" width="10.140625" style="3" bestFit="1" customWidth="1"/>
    <col min="6149" max="6149" width="5.85546875" style="3" customWidth="1"/>
    <col min="6150" max="6150" width="11.28515625" style="3" customWidth="1"/>
    <col min="6151" max="6151" width="13" style="3" customWidth="1"/>
    <col min="6152" max="6152" width="12" style="3" customWidth="1"/>
    <col min="6153" max="6153" width="12.5703125" style="3" customWidth="1"/>
    <col min="6154" max="6154" width="15.7109375" style="3" customWidth="1"/>
    <col min="6155" max="6155" width="11.140625" style="3" customWidth="1"/>
    <col min="6156" max="6156" width="12.28515625" style="3" customWidth="1"/>
    <col min="6157" max="6400" width="9.140625" style="3"/>
    <col min="6401" max="6401" width="3.7109375" style="3" customWidth="1"/>
    <col min="6402" max="6402" width="9.140625" style="3"/>
    <col min="6403" max="6403" width="12.140625" style="3" customWidth="1"/>
    <col min="6404" max="6404" width="10.140625" style="3" bestFit="1" customWidth="1"/>
    <col min="6405" max="6405" width="5.85546875" style="3" customWidth="1"/>
    <col min="6406" max="6406" width="11.28515625" style="3" customWidth="1"/>
    <col min="6407" max="6407" width="13" style="3" customWidth="1"/>
    <col min="6408" max="6408" width="12" style="3" customWidth="1"/>
    <col min="6409" max="6409" width="12.5703125" style="3" customWidth="1"/>
    <col min="6410" max="6410" width="15.7109375" style="3" customWidth="1"/>
    <col min="6411" max="6411" width="11.140625" style="3" customWidth="1"/>
    <col min="6412" max="6412" width="12.28515625" style="3" customWidth="1"/>
    <col min="6413" max="6656" width="9.140625" style="3"/>
    <col min="6657" max="6657" width="3.7109375" style="3" customWidth="1"/>
    <col min="6658" max="6658" width="9.140625" style="3"/>
    <col min="6659" max="6659" width="12.140625" style="3" customWidth="1"/>
    <col min="6660" max="6660" width="10.140625" style="3" bestFit="1" customWidth="1"/>
    <col min="6661" max="6661" width="5.85546875" style="3" customWidth="1"/>
    <col min="6662" max="6662" width="11.28515625" style="3" customWidth="1"/>
    <col min="6663" max="6663" width="13" style="3" customWidth="1"/>
    <col min="6664" max="6664" width="12" style="3" customWidth="1"/>
    <col min="6665" max="6665" width="12.5703125" style="3" customWidth="1"/>
    <col min="6666" max="6666" width="15.7109375" style="3" customWidth="1"/>
    <col min="6667" max="6667" width="11.140625" style="3" customWidth="1"/>
    <col min="6668" max="6668" width="12.28515625" style="3" customWidth="1"/>
    <col min="6669" max="6912" width="9.140625" style="3"/>
    <col min="6913" max="6913" width="3.7109375" style="3" customWidth="1"/>
    <col min="6914" max="6914" width="9.140625" style="3"/>
    <col min="6915" max="6915" width="12.140625" style="3" customWidth="1"/>
    <col min="6916" max="6916" width="10.140625" style="3" bestFit="1" customWidth="1"/>
    <col min="6917" max="6917" width="5.85546875" style="3" customWidth="1"/>
    <col min="6918" max="6918" width="11.28515625" style="3" customWidth="1"/>
    <col min="6919" max="6919" width="13" style="3" customWidth="1"/>
    <col min="6920" max="6920" width="12" style="3" customWidth="1"/>
    <col min="6921" max="6921" width="12.5703125" style="3" customWidth="1"/>
    <col min="6922" max="6922" width="15.7109375" style="3" customWidth="1"/>
    <col min="6923" max="6923" width="11.140625" style="3" customWidth="1"/>
    <col min="6924" max="6924" width="12.28515625" style="3" customWidth="1"/>
    <col min="6925" max="7168" width="9.140625" style="3"/>
    <col min="7169" max="7169" width="3.7109375" style="3" customWidth="1"/>
    <col min="7170" max="7170" width="9.140625" style="3"/>
    <col min="7171" max="7171" width="12.140625" style="3" customWidth="1"/>
    <col min="7172" max="7172" width="10.140625" style="3" bestFit="1" customWidth="1"/>
    <col min="7173" max="7173" width="5.85546875" style="3" customWidth="1"/>
    <col min="7174" max="7174" width="11.28515625" style="3" customWidth="1"/>
    <col min="7175" max="7175" width="13" style="3" customWidth="1"/>
    <col min="7176" max="7176" width="12" style="3" customWidth="1"/>
    <col min="7177" max="7177" width="12.5703125" style="3" customWidth="1"/>
    <col min="7178" max="7178" width="15.7109375" style="3" customWidth="1"/>
    <col min="7179" max="7179" width="11.140625" style="3" customWidth="1"/>
    <col min="7180" max="7180" width="12.28515625" style="3" customWidth="1"/>
    <col min="7181" max="7424" width="9.140625" style="3"/>
    <col min="7425" max="7425" width="3.7109375" style="3" customWidth="1"/>
    <col min="7426" max="7426" width="9.140625" style="3"/>
    <col min="7427" max="7427" width="12.140625" style="3" customWidth="1"/>
    <col min="7428" max="7428" width="10.140625" style="3" bestFit="1" customWidth="1"/>
    <col min="7429" max="7429" width="5.85546875" style="3" customWidth="1"/>
    <col min="7430" max="7430" width="11.28515625" style="3" customWidth="1"/>
    <col min="7431" max="7431" width="13" style="3" customWidth="1"/>
    <col min="7432" max="7432" width="12" style="3" customWidth="1"/>
    <col min="7433" max="7433" width="12.5703125" style="3" customWidth="1"/>
    <col min="7434" max="7434" width="15.7109375" style="3" customWidth="1"/>
    <col min="7435" max="7435" width="11.140625" style="3" customWidth="1"/>
    <col min="7436" max="7436" width="12.28515625" style="3" customWidth="1"/>
    <col min="7437" max="7680" width="9.140625" style="3"/>
    <col min="7681" max="7681" width="3.7109375" style="3" customWidth="1"/>
    <col min="7682" max="7682" width="9.140625" style="3"/>
    <col min="7683" max="7683" width="12.140625" style="3" customWidth="1"/>
    <col min="7684" max="7684" width="10.140625" style="3" bestFit="1" customWidth="1"/>
    <col min="7685" max="7685" width="5.85546875" style="3" customWidth="1"/>
    <col min="7686" max="7686" width="11.28515625" style="3" customWidth="1"/>
    <col min="7687" max="7687" width="13" style="3" customWidth="1"/>
    <col min="7688" max="7688" width="12" style="3" customWidth="1"/>
    <col min="7689" max="7689" width="12.5703125" style="3" customWidth="1"/>
    <col min="7690" max="7690" width="15.7109375" style="3" customWidth="1"/>
    <col min="7691" max="7691" width="11.140625" style="3" customWidth="1"/>
    <col min="7692" max="7692" width="12.28515625" style="3" customWidth="1"/>
    <col min="7693" max="7936" width="9.140625" style="3"/>
    <col min="7937" max="7937" width="3.7109375" style="3" customWidth="1"/>
    <col min="7938" max="7938" width="9.140625" style="3"/>
    <col min="7939" max="7939" width="12.140625" style="3" customWidth="1"/>
    <col min="7940" max="7940" width="10.140625" style="3" bestFit="1" customWidth="1"/>
    <col min="7941" max="7941" width="5.85546875" style="3" customWidth="1"/>
    <col min="7942" max="7942" width="11.28515625" style="3" customWidth="1"/>
    <col min="7943" max="7943" width="13" style="3" customWidth="1"/>
    <col min="7944" max="7944" width="12" style="3" customWidth="1"/>
    <col min="7945" max="7945" width="12.5703125" style="3" customWidth="1"/>
    <col min="7946" max="7946" width="15.7109375" style="3" customWidth="1"/>
    <col min="7947" max="7947" width="11.140625" style="3" customWidth="1"/>
    <col min="7948" max="7948" width="12.28515625" style="3" customWidth="1"/>
    <col min="7949" max="8192" width="9.140625" style="3"/>
    <col min="8193" max="8193" width="3.7109375" style="3" customWidth="1"/>
    <col min="8194" max="8194" width="9.140625" style="3"/>
    <col min="8195" max="8195" width="12.140625" style="3" customWidth="1"/>
    <col min="8196" max="8196" width="10.140625" style="3" bestFit="1" customWidth="1"/>
    <col min="8197" max="8197" width="5.85546875" style="3" customWidth="1"/>
    <col min="8198" max="8198" width="11.28515625" style="3" customWidth="1"/>
    <col min="8199" max="8199" width="13" style="3" customWidth="1"/>
    <col min="8200" max="8200" width="12" style="3" customWidth="1"/>
    <col min="8201" max="8201" width="12.5703125" style="3" customWidth="1"/>
    <col min="8202" max="8202" width="15.7109375" style="3" customWidth="1"/>
    <col min="8203" max="8203" width="11.140625" style="3" customWidth="1"/>
    <col min="8204" max="8204" width="12.28515625" style="3" customWidth="1"/>
    <col min="8205" max="8448" width="9.140625" style="3"/>
    <col min="8449" max="8449" width="3.7109375" style="3" customWidth="1"/>
    <col min="8450" max="8450" width="9.140625" style="3"/>
    <col min="8451" max="8451" width="12.140625" style="3" customWidth="1"/>
    <col min="8452" max="8452" width="10.140625" style="3" bestFit="1" customWidth="1"/>
    <col min="8453" max="8453" width="5.85546875" style="3" customWidth="1"/>
    <col min="8454" max="8454" width="11.28515625" style="3" customWidth="1"/>
    <col min="8455" max="8455" width="13" style="3" customWidth="1"/>
    <col min="8456" max="8456" width="12" style="3" customWidth="1"/>
    <col min="8457" max="8457" width="12.5703125" style="3" customWidth="1"/>
    <col min="8458" max="8458" width="15.7109375" style="3" customWidth="1"/>
    <col min="8459" max="8459" width="11.140625" style="3" customWidth="1"/>
    <col min="8460" max="8460" width="12.28515625" style="3" customWidth="1"/>
    <col min="8461" max="8704" width="9.140625" style="3"/>
    <col min="8705" max="8705" width="3.7109375" style="3" customWidth="1"/>
    <col min="8706" max="8706" width="9.140625" style="3"/>
    <col min="8707" max="8707" width="12.140625" style="3" customWidth="1"/>
    <col min="8708" max="8708" width="10.140625" style="3" bestFit="1" customWidth="1"/>
    <col min="8709" max="8709" width="5.85546875" style="3" customWidth="1"/>
    <col min="8710" max="8710" width="11.28515625" style="3" customWidth="1"/>
    <col min="8711" max="8711" width="13" style="3" customWidth="1"/>
    <col min="8712" max="8712" width="12" style="3" customWidth="1"/>
    <col min="8713" max="8713" width="12.5703125" style="3" customWidth="1"/>
    <col min="8714" max="8714" width="15.7109375" style="3" customWidth="1"/>
    <col min="8715" max="8715" width="11.140625" style="3" customWidth="1"/>
    <col min="8716" max="8716" width="12.28515625" style="3" customWidth="1"/>
    <col min="8717" max="8960" width="9.140625" style="3"/>
    <col min="8961" max="8961" width="3.7109375" style="3" customWidth="1"/>
    <col min="8962" max="8962" width="9.140625" style="3"/>
    <col min="8963" max="8963" width="12.140625" style="3" customWidth="1"/>
    <col min="8964" max="8964" width="10.140625" style="3" bestFit="1" customWidth="1"/>
    <col min="8965" max="8965" width="5.85546875" style="3" customWidth="1"/>
    <col min="8966" max="8966" width="11.28515625" style="3" customWidth="1"/>
    <col min="8967" max="8967" width="13" style="3" customWidth="1"/>
    <col min="8968" max="8968" width="12" style="3" customWidth="1"/>
    <col min="8969" max="8969" width="12.5703125" style="3" customWidth="1"/>
    <col min="8970" max="8970" width="15.7109375" style="3" customWidth="1"/>
    <col min="8971" max="8971" width="11.140625" style="3" customWidth="1"/>
    <col min="8972" max="8972" width="12.28515625" style="3" customWidth="1"/>
    <col min="8973" max="9216" width="9.140625" style="3"/>
    <col min="9217" max="9217" width="3.7109375" style="3" customWidth="1"/>
    <col min="9218" max="9218" width="9.140625" style="3"/>
    <col min="9219" max="9219" width="12.140625" style="3" customWidth="1"/>
    <col min="9220" max="9220" width="10.140625" style="3" bestFit="1" customWidth="1"/>
    <col min="9221" max="9221" width="5.85546875" style="3" customWidth="1"/>
    <col min="9222" max="9222" width="11.28515625" style="3" customWidth="1"/>
    <col min="9223" max="9223" width="13" style="3" customWidth="1"/>
    <col min="9224" max="9224" width="12" style="3" customWidth="1"/>
    <col min="9225" max="9225" width="12.5703125" style="3" customWidth="1"/>
    <col min="9226" max="9226" width="15.7109375" style="3" customWidth="1"/>
    <col min="9227" max="9227" width="11.140625" style="3" customWidth="1"/>
    <col min="9228" max="9228" width="12.28515625" style="3" customWidth="1"/>
    <col min="9229" max="9472" width="9.140625" style="3"/>
    <col min="9473" max="9473" width="3.7109375" style="3" customWidth="1"/>
    <col min="9474" max="9474" width="9.140625" style="3"/>
    <col min="9475" max="9475" width="12.140625" style="3" customWidth="1"/>
    <col min="9476" max="9476" width="10.140625" style="3" bestFit="1" customWidth="1"/>
    <col min="9477" max="9477" width="5.85546875" style="3" customWidth="1"/>
    <col min="9478" max="9478" width="11.28515625" style="3" customWidth="1"/>
    <col min="9479" max="9479" width="13" style="3" customWidth="1"/>
    <col min="9480" max="9480" width="12" style="3" customWidth="1"/>
    <col min="9481" max="9481" width="12.5703125" style="3" customWidth="1"/>
    <col min="9482" max="9482" width="15.7109375" style="3" customWidth="1"/>
    <col min="9483" max="9483" width="11.140625" style="3" customWidth="1"/>
    <col min="9484" max="9484" width="12.28515625" style="3" customWidth="1"/>
    <col min="9485" max="9728" width="9.140625" style="3"/>
    <col min="9729" max="9729" width="3.7109375" style="3" customWidth="1"/>
    <col min="9730" max="9730" width="9.140625" style="3"/>
    <col min="9731" max="9731" width="12.140625" style="3" customWidth="1"/>
    <col min="9732" max="9732" width="10.140625" style="3" bestFit="1" customWidth="1"/>
    <col min="9733" max="9733" width="5.85546875" style="3" customWidth="1"/>
    <col min="9734" max="9734" width="11.28515625" style="3" customWidth="1"/>
    <col min="9735" max="9735" width="13" style="3" customWidth="1"/>
    <col min="9736" max="9736" width="12" style="3" customWidth="1"/>
    <col min="9737" max="9737" width="12.5703125" style="3" customWidth="1"/>
    <col min="9738" max="9738" width="15.7109375" style="3" customWidth="1"/>
    <col min="9739" max="9739" width="11.140625" style="3" customWidth="1"/>
    <col min="9740" max="9740" width="12.28515625" style="3" customWidth="1"/>
    <col min="9741" max="9984" width="9.140625" style="3"/>
    <col min="9985" max="9985" width="3.7109375" style="3" customWidth="1"/>
    <col min="9986" max="9986" width="9.140625" style="3"/>
    <col min="9987" max="9987" width="12.140625" style="3" customWidth="1"/>
    <col min="9988" max="9988" width="10.140625" style="3" bestFit="1" customWidth="1"/>
    <col min="9989" max="9989" width="5.85546875" style="3" customWidth="1"/>
    <col min="9990" max="9990" width="11.28515625" style="3" customWidth="1"/>
    <col min="9991" max="9991" width="13" style="3" customWidth="1"/>
    <col min="9992" max="9992" width="12" style="3" customWidth="1"/>
    <col min="9993" max="9993" width="12.5703125" style="3" customWidth="1"/>
    <col min="9994" max="9994" width="15.7109375" style="3" customWidth="1"/>
    <col min="9995" max="9995" width="11.140625" style="3" customWidth="1"/>
    <col min="9996" max="9996" width="12.28515625" style="3" customWidth="1"/>
    <col min="9997" max="10240" width="9.140625" style="3"/>
    <col min="10241" max="10241" width="3.7109375" style="3" customWidth="1"/>
    <col min="10242" max="10242" width="9.140625" style="3"/>
    <col min="10243" max="10243" width="12.140625" style="3" customWidth="1"/>
    <col min="10244" max="10244" width="10.140625" style="3" bestFit="1" customWidth="1"/>
    <col min="10245" max="10245" width="5.85546875" style="3" customWidth="1"/>
    <col min="10246" max="10246" width="11.28515625" style="3" customWidth="1"/>
    <col min="10247" max="10247" width="13" style="3" customWidth="1"/>
    <col min="10248" max="10248" width="12" style="3" customWidth="1"/>
    <col min="10249" max="10249" width="12.5703125" style="3" customWidth="1"/>
    <col min="10250" max="10250" width="15.7109375" style="3" customWidth="1"/>
    <col min="10251" max="10251" width="11.140625" style="3" customWidth="1"/>
    <col min="10252" max="10252" width="12.28515625" style="3" customWidth="1"/>
    <col min="10253" max="10496" width="9.140625" style="3"/>
    <col min="10497" max="10497" width="3.7109375" style="3" customWidth="1"/>
    <col min="10498" max="10498" width="9.140625" style="3"/>
    <col min="10499" max="10499" width="12.140625" style="3" customWidth="1"/>
    <col min="10500" max="10500" width="10.140625" style="3" bestFit="1" customWidth="1"/>
    <col min="10501" max="10501" width="5.85546875" style="3" customWidth="1"/>
    <col min="10502" max="10502" width="11.28515625" style="3" customWidth="1"/>
    <col min="10503" max="10503" width="13" style="3" customWidth="1"/>
    <col min="10504" max="10504" width="12" style="3" customWidth="1"/>
    <col min="10505" max="10505" width="12.5703125" style="3" customWidth="1"/>
    <col min="10506" max="10506" width="15.7109375" style="3" customWidth="1"/>
    <col min="10507" max="10507" width="11.140625" style="3" customWidth="1"/>
    <col min="10508" max="10508" width="12.28515625" style="3" customWidth="1"/>
    <col min="10509" max="10752" width="9.140625" style="3"/>
    <col min="10753" max="10753" width="3.7109375" style="3" customWidth="1"/>
    <col min="10754" max="10754" width="9.140625" style="3"/>
    <col min="10755" max="10755" width="12.140625" style="3" customWidth="1"/>
    <col min="10756" max="10756" width="10.140625" style="3" bestFit="1" customWidth="1"/>
    <col min="10757" max="10757" width="5.85546875" style="3" customWidth="1"/>
    <col min="10758" max="10758" width="11.28515625" style="3" customWidth="1"/>
    <col min="10759" max="10759" width="13" style="3" customWidth="1"/>
    <col min="10760" max="10760" width="12" style="3" customWidth="1"/>
    <col min="10761" max="10761" width="12.5703125" style="3" customWidth="1"/>
    <col min="10762" max="10762" width="15.7109375" style="3" customWidth="1"/>
    <col min="10763" max="10763" width="11.140625" style="3" customWidth="1"/>
    <col min="10764" max="10764" width="12.28515625" style="3" customWidth="1"/>
    <col min="10765" max="11008" width="9.140625" style="3"/>
    <col min="11009" max="11009" width="3.7109375" style="3" customWidth="1"/>
    <col min="11010" max="11010" width="9.140625" style="3"/>
    <col min="11011" max="11011" width="12.140625" style="3" customWidth="1"/>
    <col min="11012" max="11012" width="10.140625" style="3" bestFit="1" customWidth="1"/>
    <col min="11013" max="11013" width="5.85546875" style="3" customWidth="1"/>
    <col min="11014" max="11014" width="11.28515625" style="3" customWidth="1"/>
    <col min="11015" max="11015" width="13" style="3" customWidth="1"/>
    <col min="11016" max="11016" width="12" style="3" customWidth="1"/>
    <col min="11017" max="11017" width="12.5703125" style="3" customWidth="1"/>
    <col min="11018" max="11018" width="15.7109375" style="3" customWidth="1"/>
    <col min="11019" max="11019" width="11.140625" style="3" customWidth="1"/>
    <col min="11020" max="11020" width="12.28515625" style="3" customWidth="1"/>
    <col min="11021" max="11264" width="9.140625" style="3"/>
    <col min="11265" max="11265" width="3.7109375" style="3" customWidth="1"/>
    <col min="11266" max="11266" width="9.140625" style="3"/>
    <col min="11267" max="11267" width="12.140625" style="3" customWidth="1"/>
    <col min="11268" max="11268" width="10.140625" style="3" bestFit="1" customWidth="1"/>
    <col min="11269" max="11269" width="5.85546875" style="3" customWidth="1"/>
    <col min="11270" max="11270" width="11.28515625" style="3" customWidth="1"/>
    <col min="11271" max="11271" width="13" style="3" customWidth="1"/>
    <col min="11272" max="11272" width="12" style="3" customWidth="1"/>
    <col min="11273" max="11273" width="12.5703125" style="3" customWidth="1"/>
    <col min="11274" max="11274" width="15.7109375" style="3" customWidth="1"/>
    <col min="11275" max="11275" width="11.140625" style="3" customWidth="1"/>
    <col min="11276" max="11276" width="12.28515625" style="3" customWidth="1"/>
    <col min="11277" max="11520" width="9.140625" style="3"/>
    <col min="11521" max="11521" width="3.7109375" style="3" customWidth="1"/>
    <col min="11522" max="11522" width="9.140625" style="3"/>
    <col min="11523" max="11523" width="12.140625" style="3" customWidth="1"/>
    <col min="11524" max="11524" width="10.140625" style="3" bestFit="1" customWidth="1"/>
    <col min="11525" max="11525" width="5.85546875" style="3" customWidth="1"/>
    <col min="11526" max="11526" width="11.28515625" style="3" customWidth="1"/>
    <col min="11527" max="11527" width="13" style="3" customWidth="1"/>
    <col min="11528" max="11528" width="12" style="3" customWidth="1"/>
    <col min="11529" max="11529" width="12.5703125" style="3" customWidth="1"/>
    <col min="11530" max="11530" width="15.7109375" style="3" customWidth="1"/>
    <col min="11531" max="11531" width="11.140625" style="3" customWidth="1"/>
    <col min="11532" max="11532" width="12.28515625" style="3" customWidth="1"/>
    <col min="11533" max="11776" width="9.140625" style="3"/>
    <col min="11777" max="11777" width="3.7109375" style="3" customWidth="1"/>
    <col min="11778" max="11778" width="9.140625" style="3"/>
    <col min="11779" max="11779" width="12.140625" style="3" customWidth="1"/>
    <col min="11780" max="11780" width="10.140625" style="3" bestFit="1" customWidth="1"/>
    <col min="11781" max="11781" width="5.85546875" style="3" customWidth="1"/>
    <col min="11782" max="11782" width="11.28515625" style="3" customWidth="1"/>
    <col min="11783" max="11783" width="13" style="3" customWidth="1"/>
    <col min="11784" max="11784" width="12" style="3" customWidth="1"/>
    <col min="11785" max="11785" width="12.5703125" style="3" customWidth="1"/>
    <col min="11786" max="11786" width="15.7109375" style="3" customWidth="1"/>
    <col min="11787" max="11787" width="11.140625" style="3" customWidth="1"/>
    <col min="11788" max="11788" width="12.28515625" style="3" customWidth="1"/>
    <col min="11789" max="12032" width="9.140625" style="3"/>
    <col min="12033" max="12033" width="3.7109375" style="3" customWidth="1"/>
    <col min="12034" max="12034" width="9.140625" style="3"/>
    <col min="12035" max="12035" width="12.140625" style="3" customWidth="1"/>
    <col min="12036" max="12036" width="10.140625" style="3" bestFit="1" customWidth="1"/>
    <col min="12037" max="12037" width="5.85546875" style="3" customWidth="1"/>
    <col min="12038" max="12038" width="11.28515625" style="3" customWidth="1"/>
    <col min="12039" max="12039" width="13" style="3" customWidth="1"/>
    <col min="12040" max="12040" width="12" style="3" customWidth="1"/>
    <col min="12041" max="12041" width="12.5703125" style="3" customWidth="1"/>
    <col min="12042" max="12042" width="15.7109375" style="3" customWidth="1"/>
    <col min="12043" max="12043" width="11.140625" style="3" customWidth="1"/>
    <col min="12044" max="12044" width="12.28515625" style="3" customWidth="1"/>
    <col min="12045" max="12288" width="9.140625" style="3"/>
    <col min="12289" max="12289" width="3.7109375" style="3" customWidth="1"/>
    <col min="12290" max="12290" width="9.140625" style="3"/>
    <col min="12291" max="12291" width="12.140625" style="3" customWidth="1"/>
    <col min="12292" max="12292" width="10.140625" style="3" bestFit="1" customWidth="1"/>
    <col min="12293" max="12293" width="5.85546875" style="3" customWidth="1"/>
    <col min="12294" max="12294" width="11.28515625" style="3" customWidth="1"/>
    <col min="12295" max="12295" width="13" style="3" customWidth="1"/>
    <col min="12296" max="12296" width="12" style="3" customWidth="1"/>
    <col min="12297" max="12297" width="12.5703125" style="3" customWidth="1"/>
    <col min="12298" max="12298" width="15.7109375" style="3" customWidth="1"/>
    <col min="12299" max="12299" width="11.140625" style="3" customWidth="1"/>
    <col min="12300" max="12300" width="12.28515625" style="3" customWidth="1"/>
    <col min="12301" max="12544" width="9.140625" style="3"/>
    <col min="12545" max="12545" width="3.7109375" style="3" customWidth="1"/>
    <col min="12546" max="12546" width="9.140625" style="3"/>
    <col min="12547" max="12547" width="12.140625" style="3" customWidth="1"/>
    <col min="12548" max="12548" width="10.140625" style="3" bestFit="1" customWidth="1"/>
    <col min="12549" max="12549" width="5.85546875" style="3" customWidth="1"/>
    <col min="12550" max="12550" width="11.28515625" style="3" customWidth="1"/>
    <col min="12551" max="12551" width="13" style="3" customWidth="1"/>
    <col min="12552" max="12552" width="12" style="3" customWidth="1"/>
    <col min="12553" max="12553" width="12.5703125" style="3" customWidth="1"/>
    <col min="12554" max="12554" width="15.7109375" style="3" customWidth="1"/>
    <col min="12555" max="12555" width="11.140625" style="3" customWidth="1"/>
    <col min="12556" max="12556" width="12.28515625" style="3" customWidth="1"/>
    <col min="12557" max="12800" width="9.140625" style="3"/>
    <col min="12801" max="12801" width="3.7109375" style="3" customWidth="1"/>
    <col min="12802" max="12802" width="9.140625" style="3"/>
    <col min="12803" max="12803" width="12.140625" style="3" customWidth="1"/>
    <col min="12804" max="12804" width="10.140625" style="3" bestFit="1" customWidth="1"/>
    <col min="12805" max="12805" width="5.85546875" style="3" customWidth="1"/>
    <col min="12806" max="12806" width="11.28515625" style="3" customWidth="1"/>
    <col min="12807" max="12807" width="13" style="3" customWidth="1"/>
    <col min="12808" max="12808" width="12" style="3" customWidth="1"/>
    <col min="12809" max="12809" width="12.5703125" style="3" customWidth="1"/>
    <col min="12810" max="12810" width="15.7109375" style="3" customWidth="1"/>
    <col min="12811" max="12811" width="11.140625" style="3" customWidth="1"/>
    <col min="12812" max="12812" width="12.28515625" style="3" customWidth="1"/>
    <col min="12813" max="13056" width="9.140625" style="3"/>
    <col min="13057" max="13057" width="3.7109375" style="3" customWidth="1"/>
    <col min="13058" max="13058" width="9.140625" style="3"/>
    <col min="13059" max="13059" width="12.140625" style="3" customWidth="1"/>
    <col min="13060" max="13060" width="10.140625" style="3" bestFit="1" customWidth="1"/>
    <col min="13061" max="13061" width="5.85546875" style="3" customWidth="1"/>
    <col min="13062" max="13062" width="11.28515625" style="3" customWidth="1"/>
    <col min="13063" max="13063" width="13" style="3" customWidth="1"/>
    <col min="13064" max="13064" width="12" style="3" customWidth="1"/>
    <col min="13065" max="13065" width="12.5703125" style="3" customWidth="1"/>
    <col min="13066" max="13066" width="15.7109375" style="3" customWidth="1"/>
    <col min="13067" max="13067" width="11.140625" style="3" customWidth="1"/>
    <col min="13068" max="13068" width="12.28515625" style="3" customWidth="1"/>
    <col min="13069" max="13312" width="9.140625" style="3"/>
    <col min="13313" max="13313" width="3.7109375" style="3" customWidth="1"/>
    <col min="13314" max="13314" width="9.140625" style="3"/>
    <col min="13315" max="13315" width="12.140625" style="3" customWidth="1"/>
    <col min="13316" max="13316" width="10.140625" style="3" bestFit="1" customWidth="1"/>
    <col min="13317" max="13317" width="5.85546875" style="3" customWidth="1"/>
    <col min="13318" max="13318" width="11.28515625" style="3" customWidth="1"/>
    <col min="13319" max="13319" width="13" style="3" customWidth="1"/>
    <col min="13320" max="13320" width="12" style="3" customWidth="1"/>
    <col min="13321" max="13321" width="12.5703125" style="3" customWidth="1"/>
    <col min="13322" max="13322" width="15.7109375" style="3" customWidth="1"/>
    <col min="13323" max="13323" width="11.140625" style="3" customWidth="1"/>
    <col min="13324" max="13324" width="12.28515625" style="3" customWidth="1"/>
    <col min="13325" max="13568" width="9.140625" style="3"/>
    <col min="13569" max="13569" width="3.7109375" style="3" customWidth="1"/>
    <col min="13570" max="13570" width="9.140625" style="3"/>
    <col min="13571" max="13571" width="12.140625" style="3" customWidth="1"/>
    <col min="13572" max="13572" width="10.140625" style="3" bestFit="1" customWidth="1"/>
    <col min="13573" max="13573" width="5.85546875" style="3" customWidth="1"/>
    <col min="13574" max="13574" width="11.28515625" style="3" customWidth="1"/>
    <col min="13575" max="13575" width="13" style="3" customWidth="1"/>
    <col min="13576" max="13576" width="12" style="3" customWidth="1"/>
    <col min="13577" max="13577" width="12.5703125" style="3" customWidth="1"/>
    <col min="13578" max="13578" width="15.7109375" style="3" customWidth="1"/>
    <col min="13579" max="13579" width="11.140625" style="3" customWidth="1"/>
    <col min="13580" max="13580" width="12.28515625" style="3" customWidth="1"/>
    <col min="13581" max="13824" width="9.140625" style="3"/>
    <col min="13825" max="13825" width="3.7109375" style="3" customWidth="1"/>
    <col min="13826" max="13826" width="9.140625" style="3"/>
    <col min="13827" max="13827" width="12.140625" style="3" customWidth="1"/>
    <col min="13828" max="13828" width="10.140625" style="3" bestFit="1" customWidth="1"/>
    <col min="13829" max="13829" width="5.85546875" style="3" customWidth="1"/>
    <col min="13830" max="13830" width="11.28515625" style="3" customWidth="1"/>
    <col min="13831" max="13831" width="13" style="3" customWidth="1"/>
    <col min="13832" max="13832" width="12" style="3" customWidth="1"/>
    <col min="13833" max="13833" width="12.5703125" style="3" customWidth="1"/>
    <col min="13834" max="13834" width="15.7109375" style="3" customWidth="1"/>
    <col min="13835" max="13835" width="11.140625" style="3" customWidth="1"/>
    <col min="13836" max="13836" width="12.28515625" style="3" customWidth="1"/>
    <col min="13837" max="14080" width="9.140625" style="3"/>
    <col min="14081" max="14081" width="3.7109375" style="3" customWidth="1"/>
    <col min="14082" max="14082" width="9.140625" style="3"/>
    <col min="14083" max="14083" width="12.140625" style="3" customWidth="1"/>
    <col min="14084" max="14084" width="10.140625" style="3" bestFit="1" customWidth="1"/>
    <col min="14085" max="14085" width="5.85546875" style="3" customWidth="1"/>
    <col min="14086" max="14086" width="11.28515625" style="3" customWidth="1"/>
    <col min="14087" max="14087" width="13" style="3" customWidth="1"/>
    <col min="14088" max="14088" width="12" style="3" customWidth="1"/>
    <col min="14089" max="14089" width="12.5703125" style="3" customWidth="1"/>
    <col min="14090" max="14090" width="15.7109375" style="3" customWidth="1"/>
    <col min="14091" max="14091" width="11.140625" style="3" customWidth="1"/>
    <col min="14092" max="14092" width="12.28515625" style="3" customWidth="1"/>
    <col min="14093" max="14336" width="9.140625" style="3"/>
    <col min="14337" max="14337" width="3.7109375" style="3" customWidth="1"/>
    <col min="14338" max="14338" width="9.140625" style="3"/>
    <col min="14339" max="14339" width="12.140625" style="3" customWidth="1"/>
    <col min="14340" max="14340" width="10.140625" style="3" bestFit="1" customWidth="1"/>
    <col min="14341" max="14341" width="5.85546875" style="3" customWidth="1"/>
    <col min="14342" max="14342" width="11.28515625" style="3" customWidth="1"/>
    <col min="14343" max="14343" width="13" style="3" customWidth="1"/>
    <col min="14344" max="14344" width="12" style="3" customWidth="1"/>
    <col min="14345" max="14345" width="12.5703125" style="3" customWidth="1"/>
    <col min="14346" max="14346" width="15.7109375" style="3" customWidth="1"/>
    <col min="14347" max="14347" width="11.140625" style="3" customWidth="1"/>
    <col min="14348" max="14348" width="12.28515625" style="3" customWidth="1"/>
    <col min="14349" max="14592" width="9.140625" style="3"/>
    <col min="14593" max="14593" width="3.7109375" style="3" customWidth="1"/>
    <col min="14594" max="14594" width="9.140625" style="3"/>
    <col min="14595" max="14595" width="12.140625" style="3" customWidth="1"/>
    <col min="14596" max="14596" width="10.140625" style="3" bestFit="1" customWidth="1"/>
    <col min="14597" max="14597" width="5.85546875" style="3" customWidth="1"/>
    <col min="14598" max="14598" width="11.28515625" style="3" customWidth="1"/>
    <col min="14599" max="14599" width="13" style="3" customWidth="1"/>
    <col min="14600" max="14600" width="12" style="3" customWidth="1"/>
    <col min="14601" max="14601" width="12.5703125" style="3" customWidth="1"/>
    <col min="14602" max="14602" width="15.7109375" style="3" customWidth="1"/>
    <col min="14603" max="14603" width="11.140625" style="3" customWidth="1"/>
    <col min="14604" max="14604" width="12.28515625" style="3" customWidth="1"/>
    <col min="14605" max="14848" width="9.140625" style="3"/>
    <col min="14849" max="14849" width="3.7109375" style="3" customWidth="1"/>
    <col min="14850" max="14850" width="9.140625" style="3"/>
    <col min="14851" max="14851" width="12.140625" style="3" customWidth="1"/>
    <col min="14852" max="14852" width="10.140625" style="3" bestFit="1" customWidth="1"/>
    <col min="14853" max="14853" width="5.85546875" style="3" customWidth="1"/>
    <col min="14854" max="14854" width="11.28515625" style="3" customWidth="1"/>
    <col min="14855" max="14855" width="13" style="3" customWidth="1"/>
    <col min="14856" max="14856" width="12" style="3" customWidth="1"/>
    <col min="14857" max="14857" width="12.5703125" style="3" customWidth="1"/>
    <col min="14858" max="14858" width="15.7109375" style="3" customWidth="1"/>
    <col min="14859" max="14859" width="11.140625" style="3" customWidth="1"/>
    <col min="14860" max="14860" width="12.28515625" style="3" customWidth="1"/>
    <col min="14861" max="15104" width="9.140625" style="3"/>
    <col min="15105" max="15105" width="3.7109375" style="3" customWidth="1"/>
    <col min="15106" max="15106" width="9.140625" style="3"/>
    <col min="15107" max="15107" width="12.140625" style="3" customWidth="1"/>
    <col min="15108" max="15108" width="10.140625" style="3" bestFit="1" customWidth="1"/>
    <col min="15109" max="15109" width="5.85546875" style="3" customWidth="1"/>
    <col min="15110" max="15110" width="11.28515625" style="3" customWidth="1"/>
    <col min="15111" max="15111" width="13" style="3" customWidth="1"/>
    <col min="15112" max="15112" width="12" style="3" customWidth="1"/>
    <col min="15113" max="15113" width="12.5703125" style="3" customWidth="1"/>
    <col min="15114" max="15114" width="15.7109375" style="3" customWidth="1"/>
    <col min="15115" max="15115" width="11.140625" style="3" customWidth="1"/>
    <col min="15116" max="15116" width="12.28515625" style="3" customWidth="1"/>
    <col min="15117" max="15360" width="9.140625" style="3"/>
    <col min="15361" max="15361" width="3.7109375" style="3" customWidth="1"/>
    <col min="15362" max="15362" width="9.140625" style="3"/>
    <col min="15363" max="15363" width="12.140625" style="3" customWidth="1"/>
    <col min="15364" max="15364" width="10.140625" style="3" bestFit="1" customWidth="1"/>
    <col min="15365" max="15365" width="5.85546875" style="3" customWidth="1"/>
    <col min="15366" max="15366" width="11.28515625" style="3" customWidth="1"/>
    <col min="15367" max="15367" width="13" style="3" customWidth="1"/>
    <col min="15368" max="15368" width="12" style="3" customWidth="1"/>
    <col min="15369" max="15369" width="12.5703125" style="3" customWidth="1"/>
    <col min="15370" max="15370" width="15.7109375" style="3" customWidth="1"/>
    <col min="15371" max="15371" width="11.140625" style="3" customWidth="1"/>
    <col min="15372" max="15372" width="12.28515625" style="3" customWidth="1"/>
    <col min="15373" max="15616" width="9.140625" style="3"/>
    <col min="15617" max="15617" width="3.7109375" style="3" customWidth="1"/>
    <col min="15618" max="15618" width="9.140625" style="3"/>
    <col min="15619" max="15619" width="12.140625" style="3" customWidth="1"/>
    <col min="15620" max="15620" width="10.140625" style="3" bestFit="1" customWidth="1"/>
    <col min="15621" max="15621" width="5.85546875" style="3" customWidth="1"/>
    <col min="15622" max="15622" width="11.28515625" style="3" customWidth="1"/>
    <col min="15623" max="15623" width="13" style="3" customWidth="1"/>
    <col min="15624" max="15624" width="12" style="3" customWidth="1"/>
    <col min="15625" max="15625" width="12.5703125" style="3" customWidth="1"/>
    <col min="15626" max="15626" width="15.7109375" style="3" customWidth="1"/>
    <col min="15627" max="15627" width="11.140625" style="3" customWidth="1"/>
    <col min="15628" max="15628" width="12.28515625" style="3" customWidth="1"/>
    <col min="15629" max="15872" width="9.140625" style="3"/>
    <col min="15873" max="15873" width="3.7109375" style="3" customWidth="1"/>
    <col min="15874" max="15874" width="9.140625" style="3"/>
    <col min="15875" max="15875" width="12.140625" style="3" customWidth="1"/>
    <col min="15876" max="15876" width="10.140625" style="3" bestFit="1" customWidth="1"/>
    <col min="15877" max="15877" width="5.85546875" style="3" customWidth="1"/>
    <col min="15878" max="15878" width="11.28515625" style="3" customWidth="1"/>
    <col min="15879" max="15879" width="13" style="3" customWidth="1"/>
    <col min="15880" max="15880" width="12" style="3" customWidth="1"/>
    <col min="15881" max="15881" width="12.5703125" style="3" customWidth="1"/>
    <col min="15882" max="15882" width="15.7109375" style="3" customWidth="1"/>
    <col min="15883" max="15883" width="11.140625" style="3" customWidth="1"/>
    <col min="15884" max="15884" width="12.28515625" style="3" customWidth="1"/>
    <col min="15885" max="16128" width="9.140625" style="3"/>
    <col min="16129" max="16129" width="3.7109375" style="3" customWidth="1"/>
    <col min="16130" max="16130" width="9.140625" style="3"/>
    <col min="16131" max="16131" width="12.140625" style="3" customWidth="1"/>
    <col min="16132" max="16132" width="10.140625" style="3" bestFit="1" customWidth="1"/>
    <col min="16133" max="16133" width="5.85546875" style="3" customWidth="1"/>
    <col min="16134" max="16134" width="11.28515625" style="3" customWidth="1"/>
    <col min="16135" max="16135" width="13" style="3" customWidth="1"/>
    <col min="16136" max="16136" width="12" style="3" customWidth="1"/>
    <col min="16137" max="16137" width="12.5703125" style="3" customWidth="1"/>
    <col min="16138" max="16138" width="15.7109375" style="3" customWidth="1"/>
    <col min="16139" max="16139" width="11.140625" style="3" customWidth="1"/>
    <col min="16140" max="16140" width="12.28515625" style="3" customWidth="1"/>
    <col min="16141" max="16384" width="9.140625" style="3"/>
  </cols>
  <sheetData>
    <row r="1" spans="1:12" x14ac:dyDescent="0.2">
      <c r="A1" s="365" t="s">
        <v>171</v>
      </c>
      <c r="B1" s="365"/>
      <c r="C1" s="365"/>
      <c r="D1" s="365"/>
      <c r="E1" s="365"/>
      <c r="F1" s="365"/>
      <c r="G1" s="365"/>
      <c r="H1" s="365"/>
      <c r="I1" s="365"/>
      <c r="J1" s="365"/>
      <c r="K1" s="365"/>
      <c r="L1" s="365"/>
    </row>
    <row r="2" spans="1:12" ht="7.5" customHeight="1" x14ac:dyDescent="0.2">
      <c r="A2" s="216"/>
      <c r="B2" s="216"/>
      <c r="C2" s="216"/>
      <c r="D2" s="216"/>
      <c r="E2" s="216"/>
      <c r="F2" s="216"/>
      <c r="G2" s="216"/>
      <c r="H2" s="216"/>
      <c r="I2" s="216"/>
      <c r="J2" s="216"/>
      <c r="K2" s="216"/>
      <c r="L2" s="216"/>
    </row>
    <row r="3" spans="1:12" ht="12.75" customHeight="1" x14ac:dyDescent="0.2">
      <c r="A3" s="224" t="s">
        <v>76</v>
      </c>
      <c r="B3" s="224"/>
      <c r="C3" s="223"/>
      <c r="D3" s="223" t="s">
        <v>172</v>
      </c>
      <c r="E3" s="223"/>
      <c r="F3" s="223"/>
      <c r="G3" s="223"/>
      <c r="H3" s="223"/>
    </row>
    <row r="4" spans="1:12" ht="7.5" customHeight="1" thickBot="1" x14ac:dyDescent="0.25"/>
    <row r="5" spans="1:12" ht="13.5" thickBot="1" x14ac:dyDescent="0.25">
      <c r="A5" s="358" t="s">
        <v>151</v>
      </c>
      <c r="B5" s="358"/>
      <c r="C5" s="358"/>
      <c r="D5" s="358"/>
      <c r="E5" s="358"/>
      <c r="F5" s="358"/>
      <c r="G5" s="358"/>
      <c r="H5" s="358"/>
      <c r="I5" s="358"/>
      <c r="J5" s="358"/>
    </row>
    <row r="6" spans="1:12" ht="13.5" customHeight="1" thickBot="1" x14ac:dyDescent="0.25">
      <c r="A6" s="359" t="s">
        <v>1</v>
      </c>
      <c r="B6" s="359"/>
      <c r="C6" s="359"/>
      <c r="D6" s="360" t="s">
        <v>2</v>
      </c>
      <c r="E6" s="360"/>
      <c r="F6" s="361" t="s">
        <v>3</v>
      </c>
      <c r="G6" s="362" t="s">
        <v>152</v>
      </c>
      <c r="H6" s="362"/>
      <c r="I6" s="362"/>
      <c r="J6" s="363" t="s">
        <v>4</v>
      </c>
    </row>
    <row r="7" spans="1:12" ht="18" customHeight="1" thickBot="1" x14ac:dyDescent="0.25">
      <c r="A7" s="359"/>
      <c r="B7" s="359"/>
      <c r="C7" s="359"/>
      <c r="D7" s="360"/>
      <c r="E7" s="360"/>
      <c r="F7" s="361"/>
      <c r="G7" s="364" t="s">
        <v>5</v>
      </c>
      <c r="H7" s="364" t="s">
        <v>6</v>
      </c>
      <c r="I7" s="364" t="s">
        <v>7</v>
      </c>
      <c r="J7" s="363"/>
    </row>
    <row r="8" spans="1:12" ht="13.5" thickBot="1" x14ac:dyDescent="0.25">
      <c r="A8" s="359"/>
      <c r="B8" s="359"/>
      <c r="C8" s="359"/>
      <c r="D8" s="360"/>
      <c r="E8" s="360"/>
      <c r="F8" s="361"/>
      <c r="G8" s="364"/>
      <c r="H8" s="364"/>
      <c r="I8" s="364"/>
      <c r="J8" s="363"/>
    </row>
    <row r="9" spans="1:12" ht="13.5" thickBot="1" x14ac:dyDescent="0.25">
      <c r="A9" s="179">
        <v>1</v>
      </c>
      <c r="B9" s="341" t="s">
        <v>8</v>
      </c>
      <c r="C9" s="341"/>
      <c r="D9" s="348">
        <f>SUM(D10:E13)</f>
        <v>2719337.08</v>
      </c>
      <c r="E9" s="348"/>
      <c r="F9" s="180">
        <f>SUM(F10:F13)</f>
        <v>1574665</v>
      </c>
      <c r="G9" s="180" t="s">
        <v>13</v>
      </c>
      <c r="H9" s="180" t="s">
        <v>13</v>
      </c>
      <c r="I9" s="180">
        <f>SUM(I10:I13)</f>
        <v>191482</v>
      </c>
      <c r="J9" s="181">
        <f>+J10+J11+J12+J13</f>
        <v>953190.08000000007</v>
      </c>
    </row>
    <row r="10" spans="1:12" x14ac:dyDescent="0.2">
      <c r="A10" s="182">
        <v>2</v>
      </c>
      <c r="B10" s="338" t="s">
        <v>153</v>
      </c>
      <c r="C10" s="338"/>
      <c r="D10" s="337">
        <v>0</v>
      </c>
      <c r="E10" s="337"/>
      <c r="F10" s="183">
        <v>0</v>
      </c>
      <c r="G10" s="183"/>
      <c r="H10" s="183">
        <v>0</v>
      </c>
      <c r="I10" s="183">
        <v>0</v>
      </c>
      <c r="J10" s="184">
        <f>+D10-F10-I10</f>
        <v>0</v>
      </c>
    </row>
    <row r="11" spans="1:12" x14ac:dyDescent="0.2">
      <c r="A11" s="182">
        <v>3</v>
      </c>
      <c r="B11" s="338" t="s">
        <v>154</v>
      </c>
      <c r="C11" s="338"/>
      <c r="D11" s="339">
        <v>2719337.08</v>
      </c>
      <c r="E11" s="339"/>
      <c r="F11" s="185">
        <v>1574665</v>
      </c>
      <c r="G11" s="185"/>
      <c r="H11" s="185">
        <v>0</v>
      </c>
      <c r="I11" s="185">
        <v>191482</v>
      </c>
      <c r="J11" s="186">
        <f>+D11-F11-I11</f>
        <v>953190.08000000007</v>
      </c>
    </row>
    <row r="12" spans="1:12" x14ac:dyDescent="0.2">
      <c r="A12" s="182">
        <v>4</v>
      </c>
      <c r="B12" s="338" t="s">
        <v>155</v>
      </c>
      <c r="C12" s="338"/>
      <c r="D12" s="340">
        <v>0</v>
      </c>
      <c r="E12" s="340"/>
      <c r="F12" s="187">
        <v>0</v>
      </c>
      <c r="G12" s="187">
        <v>12</v>
      </c>
      <c r="H12" s="187">
        <v>8.33</v>
      </c>
      <c r="I12" s="187">
        <v>0</v>
      </c>
      <c r="J12" s="188">
        <f>+D12-F12-I12</f>
        <v>0</v>
      </c>
      <c r="L12" s="217"/>
    </row>
    <row r="13" spans="1:12" ht="13.5" thickBot="1" x14ac:dyDescent="0.25">
      <c r="A13" s="189">
        <v>5</v>
      </c>
      <c r="B13" s="338" t="s">
        <v>156</v>
      </c>
      <c r="C13" s="338"/>
      <c r="D13" s="340">
        <v>0</v>
      </c>
      <c r="E13" s="340"/>
      <c r="F13" s="187">
        <v>0</v>
      </c>
      <c r="G13" s="190">
        <v>20</v>
      </c>
      <c r="H13" s="190">
        <v>5</v>
      </c>
      <c r="I13" s="190">
        <v>0</v>
      </c>
      <c r="J13" s="191">
        <f>+D13-F13-I13</f>
        <v>0</v>
      </c>
    </row>
    <row r="14" spans="1:12" ht="13.5" thickBot="1" x14ac:dyDescent="0.25">
      <c r="A14" s="189">
        <v>5</v>
      </c>
      <c r="B14" s="341" t="s">
        <v>9</v>
      </c>
      <c r="C14" s="341"/>
      <c r="D14" s="348">
        <f>SUM(D15:E19)</f>
        <v>10437003.640000001</v>
      </c>
      <c r="E14" s="348"/>
      <c r="F14" s="180">
        <f>SUM(F15:F19)</f>
        <v>883967</v>
      </c>
      <c r="G14" s="180" t="s">
        <v>13</v>
      </c>
      <c r="H14" s="180" t="s">
        <v>13</v>
      </c>
      <c r="I14" s="180">
        <f>SUM(I15:I19)</f>
        <v>193956</v>
      </c>
      <c r="J14" s="181">
        <f>+J15+J16+J17+J18+J19</f>
        <v>9359080.6400000006</v>
      </c>
      <c r="L14" s="218"/>
    </row>
    <row r="15" spans="1:12" x14ac:dyDescent="0.2">
      <c r="A15" s="182">
        <v>6</v>
      </c>
      <c r="B15" s="338" t="s">
        <v>155</v>
      </c>
      <c r="C15" s="338"/>
      <c r="D15" s="337">
        <v>0</v>
      </c>
      <c r="E15" s="337"/>
      <c r="F15" s="183">
        <v>0</v>
      </c>
      <c r="G15" s="183"/>
      <c r="H15" s="187">
        <v>0</v>
      </c>
      <c r="I15" s="183">
        <v>0</v>
      </c>
      <c r="J15" s="184">
        <f>+D15-F15</f>
        <v>0</v>
      </c>
    </row>
    <row r="16" spans="1:12" x14ac:dyDescent="0.2">
      <c r="A16" s="182">
        <v>7</v>
      </c>
      <c r="B16" s="350" t="s">
        <v>156</v>
      </c>
      <c r="C16" s="350"/>
      <c r="D16" s="339">
        <v>0</v>
      </c>
      <c r="E16" s="339"/>
      <c r="F16" s="185">
        <v>0</v>
      </c>
      <c r="G16" s="185"/>
      <c r="H16" s="187">
        <v>0</v>
      </c>
      <c r="I16" s="185">
        <v>0</v>
      </c>
      <c r="J16" s="186">
        <f>+D16-F16-I16</f>
        <v>0</v>
      </c>
    </row>
    <row r="17" spans="1:11" x14ac:dyDescent="0.2">
      <c r="A17" s="182">
        <v>8</v>
      </c>
      <c r="B17" s="345" t="s">
        <v>157</v>
      </c>
      <c r="C17" s="345"/>
      <c r="D17" s="340">
        <v>0</v>
      </c>
      <c r="E17" s="340"/>
      <c r="F17" s="187">
        <v>0</v>
      </c>
      <c r="G17" s="187"/>
      <c r="H17" s="187">
        <v>0</v>
      </c>
      <c r="I17" s="187">
        <v>0</v>
      </c>
      <c r="J17" s="188">
        <f>+D17-F17</f>
        <v>0</v>
      </c>
    </row>
    <row r="18" spans="1:11" ht="14.1" customHeight="1" x14ac:dyDescent="0.2">
      <c r="A18" s="182">
        <v>9</v>
      </c>
      <c r="B18" s="345" t="s">
        <v>158</v>
      </c>
      <c r="C18" s="345"/>
      <c r="D18" s="340">
        <v>9657190.6400000006</v>
      </c>
      <c r="E18" s="340"/>
      <c r="F18" s="187">
        <v>789796</v>
      </c>
      <c r="G18" s="187">
        <v>50</v>
      </c>
      <c r="H18" s="187">
        <v>2</v>
      </c>
      <c r="I18" s="187">
        <v>191520</v>
      </c>
      <c r="J18" s="188">
        <f>+D18-F18-I18</f>
        <v>8675874.6400000006</v>
      </c>
    </row>
    <row r="19" spans="1:11" ht="14.1" customHeight="1" thickBot="1" x14ac:dyDescent="0.25">
      <c r="A19" s="182">
        <v>10</v>
      </c>
      <c r="B19" s="345" t="s">
        <v>159</v>
      </c>
      <c r="C19" s="345"/>
      <c r="D19" s="346">
        <v>779813</v>
      </c>
      <c r="E19" s="347"/>
      <c r="F19" s="187">
        <v>94171</v>
      </c>
      <c r="G19" s="187">
        <v>80</v>
      </c>
      <c r="H19" s="246">
        <v>1.25</v>
      </c>
      <c r="I19" s="187">
        <v>2436</v>
      </c>
      <c r="J19" s="188">
        <f>+D19-F19-I19</f>
        <v>683206</v>
      </c>
    </row>
    <row r="20" spans="1:11" ht="14.1" customHeight="1" thickBot="1" x14ac:dyDescent="0.25">
      <c r="A20" s="192"/>
      <c r="B20" s="341" t="s">
        <v>160</v>
      </c>
      <c r="C20" s="341"/>
      <c r="D20" s="348">
        <f>+D21</f>
        <v>411449.5</v>
      </c>
      <c r="E20" s="348"/>
      <c r="F20" s="180">
        <f>+F21</f>
        <v>411449.5</v>
      </c>
      <c r="G20" s="180" t="s">
        <v>13</v>
      </c>
      <c r="H20" s="180" t="s">
        <v>13</v>
      </c>
      <c r="I20" s="180">
        <f>+I21</f>
        <v>0</v>
      </c>
      <c r="J20" s="181">
        <f>+J21</f>
        <v>0</v>
      </c>
    </row>
    <row r="21" spans="1:11" ht="14.1" customHeight="1" thickBot="1" x14ac:dyDescent="0.25">
      <c r="A21" s="192"/>
      <c r="B21" s="338" t="s">
        <v>153</v>
      </c>
      <c r="C21" s="338"/>
      <c r="D21" s="337">
        <v>411449.5</v>
      </c>
      <c r="E21" s="337"/>
      <c r="F21" s="183">
        <v>411449.5</v>
      </c>
      <c r="G21" s="183">
        <v>10</v>
      </c>
      <c r="H21" s="183">
        <v>10</v>
      </c>
      <c r="I21" s="183">
        <v>0</v>
      </c>
      <c r="J21" s="184">
        <f>+D21-F21-I21</f>
        <v>0</v>
      </c>
    </row>
    <row r="22" spans="1:11" ht="14.1" customHeight="1" thickBot="1" x14ac:dyDescent="0.25">
      <c r="A22" s="366">
        <v>11</v>
      </c>
      <c r="B22" s="356" t="s">
        <v>161</v>
      </c>
      <c r="C22" s="356"/>
      <c r="D22" s="348">
        <f>D9+D14+D20</f>
        <v>13567790.220000001</v>
      </c>
      <c r="E22" s="348"/>
      <c r="F22" s="348">
        <f>F9+F14+F20</f>
        <v>2870081.5</v>
      </c>
      <c r="G22" s="348" t="s">
        <v>13</v>
      </c>
      <c r="H22" s="348" t="s">
        <v>13</v>
      </c>
      <c r="I22" s="343">
        <f>I9+I14+I20</f>
        <v>385438</v>
      </c>
      <c r="J22" s="344">
        <f>J9+J14+J20</f>
        <v>10312270.720000001</v>
      </c>
    </row>
    <row r="23" spans="1:11" ht="14.1" customHeight="1" thickBot="1" x14ac:dyDescent="0.25">
      <c r="A23" s="366"/>
      <c r="B23" s="356"/>
      <c r="C23" s="356"/>
      <c r="D23" s="348"/>
      <c r="E23" s="348"/>
      <c r="F23" s="348"/>
      <c r="G23" s="348"/>
      <c r="H23" s="348"/>
      <c r="I23" s="343"/>
      <c r="J23" s="344"/>
      <c r="K23" s="217"/>
    </row>
    <row r="24" spans="1:11" ht="13.5" thickBot="1" x14ac:dyDescent="0.25">
      <c r="A24" s="193"/>
      <c r="B24" s="194"/>
      <c r="C24" s="194"/>
      <c r="D24" s="195"/>
      <c r="E24" s="195"/>
      <c r="F24" s="195"/>
      <c r="G24" s="195"/>
      <c r="H24" s="195"/>
      <c r="I24" s="195"/>
      <c r="J24" s="195"/>
    </row>
    <row r="25" spans="1:11" ht="13.5" customHeight="1" thickBot="1" x14ac:dyDescent="0.25">
      <c r="A25" s="358" t="s">
        <v>10</v>
      </c>
      <c r="B25" s="358"/>
      <c r="C25" s="358"/>
      <c r="D25" s="358"/>
      <c r="E25" s="358"/>
      <c r="F25" s="358"/>
      <c r="G25" s="358"/>
      <c r="H25" s="358"/>
      <c r="I25" s="358"/>
      <c r="J25" s="358"/>
    </row>
    <row r="26" spans="1:11" ht="18" customHeight="1" thickBot="1" x14ac:dyDescent="0.25">
      <c r="A26" s="359" t="s">
        <v>1</v>
      </c>
      <c r="B26" s="359"/>
      <c r="C26" s="359"/>
      <c r="D26" s="360" t="s">
        <v>2</v>
      </c>
      <c r="E26" s="360"/>
      <c r="F26" s="361" t="s">
        <v>3</v>
      </c>
      <c r="G26" s="362" t="s">
        <v>162</v>
      </c>
      <c r="H26" s="362"/>
      <c r="I26" s="362"/>
      <c r="J26" s="363" t="s">
        <v>4</v>
      </c>
    </row>
    <row r="27" spans="1:11" ht="12.75" customHeight="1" thickBot="1" x14ac:dyDescent="0.25">
      <c r="A27" s="359"/>
      <c r="B27" s="359"/>
      <c r="C27" s="359"/>
      <c r="D27" s="360"/>
      <c r="E27" s="360"/>
      <c r="F27" s="361"/>
      <c r="G27" s="364" t="s">
        <v>16</v>
      </c>
      <c r="H27" s="364" t="s">
        <v>17</v>
      </c>
      <c r="I27" s="364" t="s">
        <v>18</v>
      </c>
      <c r="J27" s="363"/>
    </row>
    <row r="28" spans="1:11" ht="13.5" thickBot="1" x14ac:dyDescent="0.25">
      <c r="A28" s="359"/>
      <c r="B28" s="359"/>
      <c r="C28" s="359"/>
      <c r="D28" s="360"/>
      <c r="E28" s="360"/>
      <c r="F28" s="361"/>
      <c r="G28" s="364"/>
      <c r="H28" s="364"/>
      <c r="I28" s="364"/>
      <c r="J28" s="363"/>
    </row>
    <row r="29" spans="1:11" ht="13.5" thickBot="1" x14ac:dyDescent="0.25">
      <c r="A29" s="179">
        <v>12</v>
      </c>
      <c r="B29" s="341" t="s">
        <v>8</v>
      </c>
      <c r="C29" s="341"/>
      <c r="D29" s="342">
        <f>SUM(D30:E32)</f>
        <v>0</v>
      </c>
      <c r="E29" s="342"/>
      <c r="F29" s="196">
        <f>SUM(F30:F32)</f>
        <v>0</v>
      </c>
      <c r="G29" s="196" t="s">
        <v>13</v>
      </c>
      <c r="H29" s="196" t="s">
        <v>13</v>
      </c>
      <c r="I29" s="196">
        <f>SUM(I30:I32)</f>
        <v>0</v>
      </c>
      <c r="J29" s="197">
        <f>SUM(J30:J32)</f>
        <v>0</v>
      </c>
    </row>
    <row r="30" spans="1:11" x14ac:dyDescent="0.2">
      <c r="A30" s="182">
        <v>13</v>
      </c>
      <c r="B30" s="338" t="s">
        <v>153</v>
      </c>
      <c r="C30" s="338"/>
      <c r="D30" s="352"/>
      <c r="E30" s="352"/>
      <c r="F30" s="198"/>
      <c r="G30" s="198"/>
      <c r="H30" s="198"/>
      <c r="I30" s="198"/>
      <c r="J30" s="199"/>
    </row>
    <row r="31" spans="1:11" x14ac:dyDescent="0.2">
      <c r="A31" s="182">
        <v>14</v>
      </c>
      <c r="B31" s="350" t="s">
        <v>154</v>
      </c>
      <c r="C31" s="350"/>
      <c r="D31" s="351"/>
      <c r="E31" s="351"/>
      <c r="F31" s="200"/>
      <c r="G31" s="200"/>
      <c r="H31" s="200"/>
      <c r="I31" s="200"/>
      <c r="J31" s="201"/>
    </row>
    <row r="32" spans="1:11" ht="13.5" thickBot="1" x14ac:dyDescent="0.25">
      <c r="A32" s="182">
        <v>15</v>
      </c>
      <c r="B32" s="345" t="s">
        <v>155</v>
      </c>
      <c r="C32" s="345"/>
      <c r="D32" s="353"/>
      <c r="E32" s="353"/>
      <c r="F32" s="202"/>
      <c r="G32" s="202"/>
      <c r="H32" s="202"/>
      <c r="I32" s="202"/>
      <c r="J32" s="203"/>
    </row>
    <row r="33" spans="1:11" ht="13.5" thickBot="1" x14ac:dyDescent="0.25">
      <c r="A33" s="189">
        <v>16</v>
      </c>
      <c r="B33" s="341" t="s">
        <v>9</v>
      </c>
      <c r="C33" s="341"/>
      <c r="D33" s="342">
        <f>SUM(D34:E38)</f>
        <v>0</v>
      </c>
      <c r="E33" s="342"/>
      <c r="F33" s="196">
        <f>SUM(F34:F38)</f>
        <v>0</v>
      </c>
      <c r="G33" s="196" t="s">
        <v>13</v>
      </c>
      <c r="H33" s="196" t="s">
        <v>13</v>
      </c>
      <c r="I33" s="196">
        <f>SUM(I34:I38)</f>
        <v>0</v>
      </c>
      <c r="J33" s="197">
        <f>SUM(J34:J38)</f>
        <v>0</v>
      </c>
    </row>
    <row r="34" spans="1:11" x14ac:dyDescent="0.2">
      <c r="A34" s="182">
        <v>17</v>
      </c>
      <c r="B34" s="338" t="s">
        <v>155</v>
      </c>
      <c r="C34" s="338"/>
      <c r="D34" s="349"/>
      <c r="E34" s="349"/>
      <c r="F34" s="198"/>
      <c r="G34" s="198"/>
      <c r="H34" s="198"/>
      <c r="I34" s="198"/>
      <c r="J34" s="199"/>
    </row>
    <row r="35" spans="1:11" x14ac:dyDescent="0.2">
      <c r="A35" s="182">
        <v>18</v>
      </c>
      <c r="B35" s="350" t="s">
        <v>156</v>
      </c>
      <c r="C35" s="350"/>
      <c r="D35" s="351"/>
      <c r="E35" s="351"/>
      <c r="F35" s="200"/>
      <c r="G35" s="200"/>
      <c r="H35" s="200"/>
      <c r="I35" s="200"/>
      <c r="J35" s="201"/>
    </row>
    <row r="36" spans="1:11" ht="12.75" customHeight="1" x14ac:dyDescent="0.2">
      <c r="A36" s="182">
        <v>19</v>
      </c>
      <c r="B36" s="350" t="s">
        <v>157</v>
      </c>
      <c r="C36" s="350"/>
      <c r="D36" s="351"/>
      <c r="E36" s="351"/>
      <c r="F36" s="200"/>
      <c r="G36" s="200"/>
      <c r="H36" s="200"/>
      <c r="I36" s="200"/>
      <c r="J36" s="201"/>
    </row>
    <row r="37" spans="1:11" x14ac:dyDescent="0.2">
      <c r="A37" s="182">
        <v>20</v>
      </c>
      <c r="B37" s="345" t="s">
        <v>158</v>
      </c>
      <c r="C37" s="345"/>
      <c r="D37" s="353"/>
      <c r="E37" s="353"/>
      <c r="F37" s="202"/>
      <c r="G37" s="202"/>
      <c r="H37" s="202"/>
      <c r="I37" s="202"/>
      <c r="J37" s="203"/>
    </row>
    <row r="38" spans="1:11" ht="13.5" thickBot="1" x14ac:dyDescent="0.25">
      <c r="A38" s="182">
        <v>21</v>
      </c>
      <c r="B38" s="345" t="s">
        <v>159</v>
      </c>
      <c r="C38" s="345"/>
      <c r="D38" s="353"/>
      <c r="E38" s="353"/>
      <c r="F38" s="202"/>
      <c r="G38" s="202"/>
      <c r="H38" s="204"/>
      <c r="I38" s="202"/>
      <c r="J38" s="203"/>
    </row>
    <row r="39" spans="1:11" ht="17.25" customHeight="1" thickBot="1" x14ac:dyDescent="0.25">
      <c r="A39" s="355">
        <v>22</v>
      </c>
      <c r="B39" s="356" t="s">
        <v>163</v>
      </c>
      <c r="C39" s="356"/>
      <c r="D39" s="342">
        <f>D29+D33</f>
        <v>0</v>
      </c>
      <c r="E39" s="342"/>
      <c r="F39" s="342">
        <f>F29+F33</f>
        <v>0</v>
      </c>
      <c r="G39" s="342" t="s">
        <v>13</v>
      </c>
      <c r="H39" s="342" t="s">
        <v>13</v>
      </c>
      <c r="I39" s="342">
        <f>I29+I33</f>
        <v>0</v>
      </c>
      <c r="J39" s="357">
        <f>J29+J33</f>
        <v>0</v>
      </c>
    </row>
    <row r="40" spans="1:11" ht="10.5" customHeight="1" thickBot="1" x14ac:dyDescent="0.25">
      <c r="A40" s="355"/>
      <c r="B40" s="356"/>
      <c r="C40" s="356"/>
      <c r="D40" s="342"/>
      <c r="E40" s="342"/>
      <c r="F40" s="342"/>
      <c r="G40" s="342"/>
      <c r="H40" s="342"/>
      <c r="I40" s="342"/>
      <c r="J40" s="357"/>
    </row>
    <row r="41" spans="1:11" ht="13.5" thickBot="1" x14ac:dyDescent="0.25">
      <c r="A41" s="205">
        <v>23</v>
      </c>
      <c r="B41" s="354" t="s">
        <v>164</v>
      </c>
      <c r="C41" s="354"/>
      <c r="D41" s="354"/>
      <c r="E41" s="354"/>
      <c r="F41" s="354"/>
      <c r="G41" s="354"/>
      <c r="H41" s="354"/>
      <c r="I41" s="206">
        <f>I22+I39</f>
        <v>385438</v>
      </c>
      <c r="J41" s="207"/>
    </row>
    <row r="42" spans="1:11" ht="13.5" thickBot="1" x14ac:dyDescent="0.25">
      <c r="A42" s="208">
        <v>24</v>
      </c>
      <c r="B42" s="209" t="s">
        <v>165</v>
      </c>
      <c r="C42" s="209"/>
      <c r="D42" s="209"/>
      <c r="E42" s="209"/>
      <c r="F42" s="209"/>
      <c r="G42" s="209"/>
      <c r="H42" s="209"/>
      <c r="I42" s="210">
        <v>0</v>
      </c>
      <c r="J42" s="211"/>
    </row>
    <row r="43" spans="1:11" ht="13.5" thickBot="1" x14ac:dyDescent="0.25">
      <c r="A43" s="212">
        <v>25</v>
      </c>
      <c r="B43" s="213" t="s">
        <v>166</v>
      </c>
      <c r="C43" s="213"/>
      <c r="D43" s="213"/>
      <c r="E43" s="213"/>
      <c r="F43" s="213"/>
      <c r="G43" s="213"/>
      <c r="H43" s="213"/>
      <c r="I43" s="214">
        <f>I22-I42</f>
        <v>385438</v>
      </c>
      <c r="J43" s="215"/>
    </row>
    <row r="44" spans="1:11" x14ac:dyDescent="0.2">
      <c r="A44" s="7"/>
      <c r="B44" s="7"/>
      <c r="C44" s="7"/>
      <c r="D44" s="7"/>
      <c r="E44" s="7"/>
    </row>
    <row r="45" spans="1:11" x14ac:dyDescent="0.2">
      <c r="B45" s="367" t="s">
        <v>11</v>
      </c>
      <c r="C45" s="367"/>
      <c r="D45" s="368" t="s">
        <v>167</v>
      </c>
      <c r="E45" s="368"/>
      <c r="F45" s="368"/>
      <c r="G45" s="219" t="s">
        <v>168</v>
      </c>
      <c r="H45" s="220">
        <v>45588</v>
      </c>
      <c r="I45" s="219" t="s">
        <v>0</v>
      </c>
      <c r="J45" s="368"/>
      <c r="K45" s="368"/>
    </row>
    <row r="46" spans="1:11" x14ac:dyDescent="0.2">
      <c r="B46" s="367" t="s">
        <v>12</v>
      </c>
      <c r="C46" s="367"/>
      <c r="D46" s="368" t="s">
        <v>169</v>
      </c>
      <c r="E46" s="368"/>
      <c r="F46" s="368"/>
      <c r="G46" s="219" t="s">
        <v>168</v>
      </c>
      <c r="H46" s="220">
        <v>45588</v>
      </c>
      <c r="I46" s="219" t="s">
        <v>0</v>
      </c>
      <c r="J46" s="368"/>
      <c r="K46" s="368"/>
    </row>
    <row r="47" spans="1:11" x14ac:dyDescent="0.2">
      <c r="B47" s="367" t="s">
        <v>170</v>
      </c>
      <c r="C47" s="367"/>
      <c r="D47" s="368"/>
      <c r="E47" s="368"/>
      <c r="F47" s="368"/>
      <c r="G47" s="219" t="s">
        <v>168</v>
      </c>
      <c r="H47" s="220"/>
      <c r="I47" s="219" t="s">
        <v>0</v>
      </c>
      <c r="J47" s="368"/>
      <c r="K47" s="368"/>
    </row>
    <row r="48" spans="1:11" x14ac:dyDescent="0.2">
      <c r="J48" s="217"/>
    </row>
    <row r="49" spans="4:10" x14ac:dyDescent="0.2">
      <c r="D49" s="217"/>
      <c r="F49" s="217"/>
      <c r="I49" s="217"/>
      <c r="J49" s="217"/>
    </row>
    <row r="50" spans="4:10" x14ac:dyDescent="0.2">
      <c r="F50" s="217"/>
    </row>
  </sheetData>
  <mergeCells count="91">
    <mergeCell ref="B47:C47"/>
    <mergeCell ref="D47:F47"/>
    <mergeCell ref="J47:K47"/>
    <mergeCell ref="B45:C45"/>
    <mergeCell ref="D45:F45"/>
    <mergeCell ref="J45:K45"/>
    <mergeCell ref="B46:C46"/>
    <mergeCell ref="D46:F46"/>
    <mergeCell ref="J46:K46"/>
    <mergeCell ref="B9:C9"/>
    <mergeCell ref="D9:E9"/>
    <mergeCell ref="A22:A23"/>
    <mergeCell ref="B22:C23"/>
    <mergeCell ref="D22:E23"/>
    <mergeCell ref="B16:C16"/>
    <mergeCell ref="D16:E16"/>
    <mergeCell ref="B17:C17"/>
    <mergeCell ref="D17:E17"/>
    <mergeCell ref="B18:C18"/>
    <mergeCell ref="D18:E18"/>
    <mergeCell ref="B13:C13"/>
    <mergeCell ref="D13:E13"/>
    <mergeCell ref="B14:C14"/>
    <mergeCell ref="D14:E14"/>
    <mergeCell ref="B15:C15"/>
    <mergeCell ref="A1:L1"/>
    <mergeCell ref="A5:J5"/>
    <mergeCell ref="A6:C8"/>
    <mergeCell ref="D6:E8"/>
    <mergeCell ref="F6:F8"/>
    <mergeCell ref="G6:I6"/>
    <mergeCell ref="J6:J8"/>
    <mergeCell ref="G7:G8"/>
    <mergeCell ref="H7:H8"/>
    <mergeCell ref="I7:I8"/>
    <mergeCell ref="I39:I40"/>
    <mergeCell ref="J39:J40"/>
    <mergeCell ref="F22:F23"/>
    <mergeCell ref="G22:G23"/>
    <mergeCell ref="H22:H23"/>
    <mergeCell ref="A25:J25"/>
    <mergeCell ref="A26:C28"/>
    <mergeCell ref="D26:E28"/>
    <mergeCell ref="F26:F28"/>
    <mergeCell ref="G26:I26"/>
    <mergeCell ref="J26:J28"/>
    <mergeCell ref="G27:G28"/>
    <mergeCell ref="H27:H28"/>
    <mergeCell ref="I27:I28"/>
    <mergeCell ref="B33:C33"/>
    <mergeCell ref="D33:E33"/>
    <mergeCell ref="B41:H41"/>
    <mergeCell ref="A39:A40"/>
    <mergeCell ref="B39:C40"/>
    <mergeCell ref="D39:E40"/>
    <mergeCell ref="B36:C36"/>
    <mergeCell ref="D36:E36"/>
    <mergeCell ref="B37:C37"/>
    <mergeCell ref="D37:E37"/>
    <mergeCell ref="B38:C38"/>
    <mergeCell ref="D38:E38"/>
    <mergeCell ref="F39:F40"/>
    <mergeCell ref="G39:G40"/>
    <mergeCell ref="H39:H40"/>
    <mergeCell ref="B34:C34"/>
    <mergeCell ref="D34:E34"/>
    <mergeCell ref="B35:C35"/>
    <mergeCell ref="D35:E35"/>
    <mergeCell ref="B30:C30"/>
    <mergeCell ref="D30:E30"/>
    <mergeCell ref="B31:C31"/>
    <mergeCell ref="D31:E31"/>
    <mergeCell ref="B32:C32"/>
    <mergeCell ref="D32:E32"/>
    <mergeCell ref="B29:C29"/>
    <mergeCell ref="D29:E29"/>
    <mergeCell ref="I22:I23"/>
    <mergeCell ref="J22:J23"/>
    <mergeCell ref="B19:C19"/>
    <mergeCell ref="D19:E19"/>
    <mergeCell ref="B20:C20"/>
    <mergeCell ref="D20:E20"/>
    <mergeCell ref="B21:C21"/>
    <mergeCell ref="D21:E21"/>
    <mergeCell ref="D15:E15"/>
    <mergeCell ref="B10:C10"/>
    <mergeCell ref="D10:E10"/>
    <mergeCell ref="B11:C11"/>
    <mergeCell ref="D11:E11"/>
    <mergeCell ref="B12:C12"/>
    <mergeCell ref="D12:E12"/>
  </mergeCells>
  <phoneticPr fontId="2" type="noConversion"/>
  <pageMargins left="0.70866141732283472" right="0.70866141732283472" top="0.78740157480314965" bottom="0.78740157480314965" header="0.31496062992125984" footer="0.31496062992125984"/>
  <pageSetup paperSize="9" scale="8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5">
    <tabColor rgb="FF92D050"/>
  </sheetPr>
  <dimension ref="A1:K46"/>
  <sheetViews>
    <sheetView tabSelected="1" workbookViewId="0">
      <selection activeCell="N12" sqref="N12"/>
    </sheetView>
  </sheetViews>
  <sheetFormatPr defaultColWidth="9.140625" defaultRowHeight="12.75" x14ac:dyDescent="0.2"/>
  <cols>
    <col min="1" max="1" width="4.85546875" style="94" customWidth="1"/>
    <col min="2" max="2" width="9" style="94" customWidth="1"/>
    <col min="3" max="5" width="8.85546875" style="94" customWidth="1"/>
    <col min="6" max="6" width="10.42578125" style="94" customWidth="1"/>
    <col min="7" max="9" width="15.28515625" style="94" customWidth="1"/>
    <col min="10" max="16384" width="9.140625" style="94"/>
  </cols>
  <sheetData>
    <row r="1" spans="1:11" x14ac:dyDescent="0.2">
      <c r="A1" s="267" t="s">
        <v>130</v>
      </c>
      <c r="B1" s="390"/>
      <c r="C1" s="390"/>
      <c r="D1" s="390"/>
      <c r="E1" s="390"/>
      <c r="F1" s="390"/>
      <c r="G1" s="390"/>
      <c r="H1" s="390"/>
      <c r="I1" s="390"/>
    </row>
    <row r="2" spans="1:11" x14ac:dyDescent="0.2">
      <c r="D2" s="95"/>
      <c r="E2" s="95"/>
      <c r="F2" s="95"/>
      <c r="G2" s="95"/>
    </row>
    <row r="3" spans="1:11" x14ac:dyDescent="0.2">
      <c r="A3" s="96" t="s">
        <v>76</v>
      </c>
      <c r="C3" s="397" t="str">
        <f>ÚVOD!B14</f>
        <v>Městské lesy Liberec, p. o.</v>
      </c>
      <c r="D3" s="397"/>
      <c r="E3" s="397"/>
      <c r="F3" s="397"/>
      <c r="G3" s="397"/>
      <c r="H3" s="397"/>
      <c r="I3" s="397"/>
    </row>
    <row r="4" spans="1:11" ht="6.75" customHeight="1" thickBot="1" x14ac:dyDescent="0.25"/>
    <row r="5" spans="1:11" ht="19.5" customHeight="1" x14ac:dyDescent="0.2">
      <c r="A5" s="395" t="s">
        <v>60</v>
      </c>
      <c r="B5" s="402" t="s">
        <v>54</v>
      </c>
      <c r="C5" s="377"/>
      <c r="D5" s="377"/>
      <c r="E5" s="377"/>
      <c r="F5" s="403"/>
      <c r="G5" s="393" t="s">
        <v>147</v>
      </c>
      <c r="H5" s="393" t="s">
        <v>143</v>
      </c>
      <c r="I5" s="391" t="s">
        <v>144</v>
      </c>
      <c r="K5" s="95"/>
    </row>
    <row r="6" spans="1:11" ht="20.25" customHeight="1" thickBot="1" x14ac:dyDescent="0.25">
      <c r="A6" s="396"/>
      <c r="B6" s="404"/>
      <c r="C6" s="380"/>
      <c r="D6" s="380"/>
      <c r="E6" s="380"/>
      <c r="F6" s="405"/>
      <c r="G6" s="394"/>
      <c r="H6" s="394"/>
      <c r="I6" s="392"/>
    </row>
    <row r="7" spans="1:11" x14ac:dyDescent="0.2">
      <c r="A7" s="97">
        <v>1</v>
      </c>
      <c r="B7" s="398" t="s">
        <v>55</v>
      </c>
      <c r="C7" s="399"/>
      <c r="D7" s="399"/>
      <c r="E7" s="399"/>
      <c r="F7" s="399"/>
      <c r="G7" s="154">
        <v>3</v>
      </c>
      <c r="H7" s="155">
        <v>3</v>
      </c>
      <c r="I7" s="155">
        <v>3</v>
      </c>
    </row>
    <row r="8" spans="1:11" ht="13.5" thickBot="1" x14ac:dyDescent="0.25">
      <c r="A8" s="98">
        <v>2</v>
      </c>
      <c r="B8" s="422" t="s">
        <v>56</v>
      </c>
      <c r="C8" s="423"/>
      <c r="D8" s="423"/>
      <c r="E8" s="423"/>
      <c r="F8" s="423"/>
      <c r="G8" s="156">
        <v>3</v>
      </c>
      <c r="H8" s="157">
        <v>3</v>
      </c>
      <c r="I8" s="157">
        <v>3</v>
      </c>
    </row>
    <row r="9" spans="1:11" ht="12.75" customHeight="1" thickTop="1" thickBot="1" x14ac:dyDescent="0.25">
      <c r="A9" s="99"/>
      <c r="B9" s="406" t="s">
        <v>75</v>
      </c>
      <c r="C9" s="407"/>
      <c r="D9" s="407"/>
      <c r="E9" s="407"/>
      <c r="F9" s="100"/>
      <c r="G9" s="101"/>
      <c r="H9" s="102"/>
      <c r="I9" s="102"/>
    </row>
    <row r="10" spans="1:11" ht="13.5" thickTop="1" x14ac:dyDescent="0.2">
      <c r="A10" s="97">
        <v>3</v>
      </c>
      <c r="B10" s="400" t="s">
        <v>68</v>
      </c>
      <c r="C10" s="401"/>
      <c r="D10" s="401"/>
      <c r="E10" s="401"/>
      <c r="F10" s="401"/>
      <c r="G10" s="221">
        <v>1018142</v>
      </c>
      <c r="H10" s="158">
        <v>1020000</v>
      </c>
      <c r="I10" s="158">
        <v>1070000</v>
      </c>
    </row>
    <row r="11" spans="1:11" x14ac:dyDescent="0.2">
      <c r="A11" s="103">
        <v>4</v>
      </c>
      <c r="B11" s="373" t="s">
        <v>69</v>
      </c>
      <c r="C11" s="374"/>
      <c r="D11" s="374"/>
      <c r="E11" s="374"/>
      <c r="F11" s="374"/>
      <c r="G11" s="221">
        <v>222972</v>
      </c>
      <c r="H11" s="160">
        <v>230000</v>
      </c>
      <c r="I11" s="160">
        <v>210000</v>
      </c>
    </row>
    <row r="12" spans="1:11" x14ac:dyDescent="0.2">
      <c r="A12" s="103">
        <v>5</v>
      </c>
      <c r="B12" s="373" t="s">
        <v>70</v>
      </c>
      <c r="C12" s="374"/>
      <c r="D12" s="374"/>
      <c r="E12" s="374"/>
      <c r="F12" s="374"/>
      <c r="G12" s="221">
        <v>802106</v>
      </c>
      <c r="H12" s="160">
        <v>800000</v>
      </c>
      <c r="I12" s="160">
        <v>820000</v>
      </c>
    </row>
    <row r="13" spans="1:11" x14ac:dyDescent="0.2">
      <c r="A13" s="103">
        <v>6</v>
      </c>
      <c r="B13" s="373" t="s">
        <v>71</v>
      </c>
      <c r="C13" s="374"/>
      <c r="D13" s="374"/>
      <c r="E13" s="374"/>
      <c r="F13" s="374"/>
      <c r="G13" s="159">
        <v>0</v>
      </c>
      <c r="H13" s="160">
        <v>0</v>
      </c>
      <c r="I13" s="160">
        <v>0</v>
      </c>
    </row>
    <row r="14" spans="1:11" x14ac:dyDescent="0.2">
      <c r="A14" s="103">
        <v>7</v>
      </c>
      <c r="B14" s="375" t="s">
        <v>72</v>
      </c>
      <c r="C14" s="374"/>
      <c r="D14" s="374"/>
      <c r="E14" s="374"/>
      <c r="F14" s="374"/>
      <c r="G14" s="159">
        <v>0</v>
      </c>
      <c r="H14" s="160">
        <v>0</v>
      </c>
      <c r="I14" s="160">
        <v>0</v>
      </c>
    </row>
    <row r="15" spans="1:11" x14ac:dyDescent="0.2">
      <c r="A15" s="103">
        <v>8</v>
      </c>
      <c r="B15" s="373" t="s">
        <v>57</v>
      </c>
      <c r="C15" s="374"/>
      <c r="D15" s="374"/>
      <c r="E15" s="374"/>
      <c r="F15" s="374"/>
      <c r="G15" s="159">
        <v>0</v>
      </c>
      <c r="H15" s="160">
        <v>0</v>
      </c>
      <c r="I15" s="160">
        <v>0</v>
      </c>
    </row>
    <row r="16" spans="1:11" x14ac:dyDescent="0.2">
      <c r="A16" s="103">
        <v>9</v>
      </c>
      <c r="B16" s="373" t="s">
        <v>58</v>
      </c>
      <c r="C16" s="374"/>
      <c r="D16" s="374"/>
      <c r="E16" s="374"/>
      <c r="F16" s="374"/>
      <c r="G16" s="159">
        <v>73027</v>
      </c>
      <c r="H16" s="160">
        <v>74000</v>
      </c>
      <c r="I16" s="160">
        <v>720000</v>
      </c>
    </row>
    <row r="17" spans="1:9" ht="13.5" thickBot="1" x14ac:dyDescent="0.25">
      <c r="A17" s="98">
        <v>10</v>
      </c>
      <c r="B17" s="435" t="s">
        <v>59</v>
      </c>
      <c r="C17" s="436"/>
      <c r="D17" s="436"/>
      <c r="E17" s="436"/>
      <c r="F17" s="436"/>
      <c r="G17" s="161">
        <f t="shared" ref="G17:H17" si="0">SUM(G10:G16)</f>
        <v>2116247</v>
      </c>
      <c r="H17" s="161">
        <f t="shared" si="0"/>
        <v>2124000</v>
      </c>
      <c r="I17" s="161">
        <f>SUM(I10:I13,I15:I16)</f>
        <v>2820000</v>
      </c>
    </row>
    <row r="18" spans="1:9" ht="15.75" customHeight="1" thickTop="1" thickBot="1" x14ac:dyDescent="0.25">
      <c r="A18" s="104">
        <v>11</v>
      </c>
      <c r="B18" s="384" t="s">
        <v>73</v>
      </c>
      <c r="C18" s="385"/>
      <c r="D18" s="385"/>
      <c r="E18" s="385"/>
      <c r="F18" s="386"/>
      <c r="G18" s="222">
        <f>IFERROR(((G17-G16)/G8)/12,"doplň vstupní data")</f>
        <v>56756.111111111117</v>
      </c>
      <c r="H18" s="222">
        <f>IFERROR(((H17-H16)/H8)/12,"doplň vstupní data")</f>
        <v>56944.444444444445</v>
      </c>
      <c r="I18" s="222">
        <f>IFERROR(((I17-I16)/I8)/12,"doplň vstupní data")</f>
        <v>58333.333333333336</v>
      </c>
    </row>
    <row r="19" spans="1:9" ht="15.75" customHeight="1" thickBot="1" x14ac:dyDescent="0.25">
      <c r="B19" s="100"/>
      <c r="C19" s="105"/>
      <c r="D19" s="105"/>
      <c r="E19" s="105"/>
      <c r="F19" s="105"/>
      <c r="G19" s="106"/>
      <c r="H19" s="106"/>
      <c r="I19" s="106"/>
    </row>
    <row r="20" spans="1:9" x14ac:dyDescent="0.2">
      <c r="A20" s="413" t="s">
        <v>19</v>
      </c>
      <c r="B20" s="414"/>
      <c r="C20" s="414"/>
      <c r="D20" s="414"/>
      <c r="E20" s="414"/>
      <c r="F20" s="414"/>
      <c r="G20" s="415"/>
      <c r="H20" s="107" t="s">
        <v>136</v>
      </c>
      <c r="I20" s="108" t="s">
        <v>137</v>
      </c>
    </row>
    <row r="21" spans="1:9" ht="12.75" customHeight="1" x14ac:dyDescent="0.2">
      <c r="A21" s="416" t="s">
        <v>74</v>
      </c>
      <c r="B21" s="417"/>
      <c r="C21" s="417"/>
      <c r="D21" s="417"/>
      <c r="E21" s="417"/>
      <c r="F21" s="417"/>
      <c r="G21" s="418"/>
      <c r="H21" s="431">
        <v>28826.67</v>
      </c>
      <c r="I21" s="369">
        <v>31159.99</v>
      </c>
    </row>
    <row r="22" spans="1:9" ht="13.5" thickBot="1" x14ac:dyDescent="0.25">
      <c r="A22" s="419"/>
      <c r="B22" s="420"/>
      <c r="C22" s="420"/>
      <c r="D22" s="420"/>
      <c r="E22" s="420"/>
      <c r="F22" s="420"/>
      <c r="G22" s="421"/>
      <c r="H22" s="432"/>
      <c r="I22" s="370"/>
    </row>
    <row r="23" spans="1:9" x14ac:dyDescent="0.2">
      <c r="B23" s="109"/>
      <c r="C23" s="109"/>
      <c r="D23" s="109"/>
      <c r="E23" s="109"/>
      <c r="F23" s="109"/>
      <c r="G23" s="110"/>
      <c r="H23" s="110"/>
    </row>
    <row r="24" spans="1:9" x14ac:dyDescent="0.2">
      <c r="B24" s="109"/>
      <c r="C24" s="109"/>
      <c r="D24" s="95"/>
      <c r="E24" s="95"/>
      <c r="F24" s="95"/>
      <c r="G24" s="111" t="s">
        <v>19</v>
      </c>
      <c r="H24" s="110"/>
    </row>
    <row r="25" spans="1:9" ht="13.5" thickBot="1" x14ac:dyDescent="0.25">
      <c r="B25" s="112"/>
      <c r="C25" s="112"/>
      <c r="D25" s="112"/>
      <c r="E25" s="112"/>
      <c r="F25" s="112"/>
    </row>
    <row r="26" spans="1:9" x14ac:dyDescent="0.2">
      <c r="A26" s="433" t="s">
        <v>60</v>
      </c>
      <c r="B26" s="376" t="s">
        <v>118</v>
      </c>
      <c r="C26" s="377"/>
      <c r="D26" s="377"/>
      <c r="E26" s="377"/>
      <c r="F26" s="377"/>
      <c r="G26" s="377"/>
      <c r="H26" s="377"/>
      <c r="I26" s="378"/>
    </row>
    <row r="27" spans="1:9" ht="13.5" thickBot="1" x14ac:dyDescent="0.25">
      <c r="A27" s="434"/>
      <c r="B27" s="379"/>
      <c r="C27" s="380"/>
      <c r="D27" s="380"/>
      <c r="E27" s="380"/>
      <c r="F27" s="380"/>
      <c r="G27" s="380"/>
      <c r="H27" s="380"/>
      <c r="I27" s="381"/>
    </row>
    <row r="28" spans="1:9" x14ac:dyDescent="0.2">
      <c r="A28" s="113">
        <v>1</v>
      </c>
      <c r="B28" s="382" t="s">
        <v>145</v>
      </c>
      <c r="C28" s="382"/>
      <c r="D28" s="382"/>
      <c r="E28" s="382"/>
      <c r="F28" s="382"/>
      <c r="G28" s="382"/>
      <c r="H28" s="383"/>
      <c r="I28" s="155">
        <v>0</v>
      </c>
    </row>
    <row r="29" spans="1:9" x14ac:dyDescent="0.2">
      <c r="A29" s="114">
        <v>2</v>
      </c>
      <c r="B29" s="387" t="s">
        <v>94</v>
      </c>
      <c r="C29" s="388"/>
      <c r="D29" s="388"/>
      <c r="E29" s="388"/>
      <c r="F29" s="388"/>
      <c r="G29" s="388"/>
      <c r="H29" s="389"/>
      <c r="I29" s="160">
        <v>10956.75</v>
      </c>
    </row>
    <row r="30" spans="1:9" x14ac:dyDescent="0.2">
      <c r="A30" s="424">
        <v>3</v>
      </c>
      <c r="B30" s="408" t="s">
        <v>95</v>
      </c>
      <c r="C30" s="371" t="s">
        <v>62</v>
      </c>
      <c r="D30" s="371"/>
      <c r="E30" s="371"/>
      <c r="F30" s="371"/>
      <c r="G30" s="371"/>
      <c r="H30" s="372"/>
      <c r="I30" s="160"/>
    </row>
    <row r="31" spans="1:9" x14ac:dyDescent="0.2">
      <c r="A31" s="441"/>
      <c r="B31" s="409"/>
      <c r="C31" s="371" t="s">
        <v>133</v>
      </c>
      <c r="D31" s="371"/>
      <c r="E31" s="371"/>
      <c r="F31" s="371"/>
      <c r="G31" s="371"/>
      <c r="H31" s="372"/>
      <c r="I31" s="160">
        <v>0</v>
      </c>
    </row>
    <row r="32" spans="1:9" x14ac:dyDescent="0.2">
      <c r="A32" s="441"/>
      <c r="B32" s="410"/>
      <c r="C32" s="371" t="s">
        <v>134</v>
      </c>
      <c r="D32" s="371"/>
      <c r="E32" s="371"/>
      <c r="F32" s="371"/>
      <c r="G32" s="371"/>
      <c r="H32" s="372"/>
      <c r="I32" s="160">
        <v>0</v>
      </c>
    </row>
    <row r="33" spans="1:9" ht="13.5" thickBot="1" x14ac:dyDescent="0.25">
      <c r="A33" s="115">
        <v>4</v>
      </c>
      <c r="B33" s="411" t="s">
        <v>131</v>
      </c>
      <c r="C33" s="411"/>
      <c r="D33" s="411"/>
      <c r="E33" s="411"/>
      <c r="F33" s="411"/>
      <c r="G33" s="411"/>
      <c r="H33" s="412"/>
      <c r="I33" s="162">
        <f>SUM(I28+I29-I30-I31-I32)</f>
        <v>10956.75</v>
      </c>
    </row>
    <row r="34" spans="1:9" ht="13.5" thickTop="1" x14ac:dyDescent="0.2">
      <c r="A34" s="116">
        <v>5</v>
      </c>
      <c r="B34" s="429" t="s">
        <v>146</v>
      </c>
      <c r="C34" s="429"/>
      <c r="D34" s="429"/>
      <c r="E34" s="429"/>
      <c r="F34" s="429"/>
      <c r="G34" s="429"/>
      <c r="H34" s="430"/>
      <c r="I34" s="158">
        <v>566827.59</v>
      </c>
    </row>
    <row r="35" spans="1:9" x14ac:dyDescent="0.2">
      <c r="A35" s="426">
        <v>6</v>
      </c>
      <c r="B35" s="408" t="s">
        <v>96</v>
      </c>
      <c r="C35" s="387" t="s">
        <v>64</v>
      </c>
      <c r="D35" s="388"/>
      <c r="E35" s="388"/>
      <c r="F35" s="388"/>
      <c r="G35" s="388"/>
      <c r="H35" s="389"/>
      <c r="I35" s="160">
        <v>385438</v>
      </c>
    </row>
    <row r="36" spans="1:9" x14ac:dyDescent="0.2">
      <c r="A36" s="427"/>
      <c r="B36" s="439"/>
      <c r="C36" s="387" t="s">
        <v>65</v>
      </c>
      <c r="D36" s="388"/>
      <c r="E36" s="388"/>
      <c r="F36" s="388"/>
      <c r="G36" s="388"/>
      <c r="H36" s="389"/>
      <c r="I36" s="160">
        <f>+'Komentář IF'!C4</f>
        <v>9273668</v>
      </c>
    </row>
    <row r="37" spans="1:9" x14ac:dyDescent="0.2">
      <c r="A37" s="427"/>
      <c r="B37" s="439"/>
      <c r="C37" s="387" t="s">
        <v>67</v>
      </c>
      <c r="D37" s="388"/>
      <c r="E37" s="388"/>
      <c r="F37" s="388"/>
      <c r="G37" s="388"/>
      <c r="H37" s="389"/>
      <c r="I37" s="160">
        <v>0</v>
      </c>
    </row>
    <row r="38" spans="1:9" x14ac:dyDescent="0.2">
      <c r="A38" s="428"/>
      <c r="B38" s="440"/>
      <c r="C38" s="387" t="s">
        <v>66</v>
      </c>
      <c r="D38" s="388"/>
      <c r="E38" s="388"/>
      <c r="F38" s="388"/>
      <c r="G38" s="388"/>
      <c r="H38" s="389"/>
      <c r="I38" s="160">
        <v>0</v>
      </c>
    </row>
    <row r="39" spans="1:9" x14ac:dyDescent="0.2">
      <c r="A39" s="424">
        <v>7</v>
      </c>
      <c r="B39" s="408" t="s">
        <v>97</v>
      </c>
      <c r="C39" s="371" t="s">
        <v>61</v>
      </c>
      <c r="D39" s="371"/>
      <c r="E39" s="371"/>
      <c r="F39" s="371"/>
      <c r="G39" s="371"/>
      <c r="H39" s="372"/>
      <c r="I39" s="160">
        <f>+'Komentář IF'!D4-'Komentář IF'!D9</f>
        <v>204183.91000000015</v>
      </c>
    </row>
    <row r="40" spans="1:9" x14ac:dyDescent="0.2">
      <c r="A40" s="425"/>
      <c r="B40" s="409"/>
      <c r="C40" s="371" t="s">
        <v>135</v>
      </c>
      <c r="D40" s="371"/>
      <c r="E40" s="371"/>
      <c r="F40" s="371"/>
      <c r="G40" s="371"/>
      <c r="H40" s="372"/>
      <c r="I40" s="160">
        <v>3000000</v>
      </c>
    </row>
    <row r="41" spans="1:9" x14ac:dyDescent="0.2">
      <c r="A41" s="425"/>
      <c r="B41" s="410"/>
      <c r="C41" s="371" t="s">
        <v>63</v>
      </c>
      <c r="D41" s="371"/>
      <c r="E41" s="371"/>
      <c r="F41" s="371"/>
      <c r="G41" s="371"/>
      <c r="H41" s="372"/>
      <c r="I41" s="160">
        <v>0</v>
      </c>
    </row>
    <row r="42" spans="1:9" ht="13.5" thickBot="1" x14ac:dyDescent="0.25">
      <c r="A42" s="117">
        <v>8</v>
      </c>
      <c r="B42" s="437" t="s">
        <v>132</v>
      </c>
      <c r="C42" s="437"/>
      <c r="D42" s="437"/>
      <c r="E42" s="437"/>
      <c r="F42" s="437"/>
      <c r="G42" s="437"/>
      <c r="H42" s="438"/>
      <c r="I42" s="163">
        <f>SUM(I34+I35+I36+I37+I38-I39-I40-I41)</f>
        <v>7021749.6799999997</v>
      </c>
    </row>
    <row r="44" spans="1:9" x14ac:dyDescent="0.2">
      <c r="A44" s="255" t="s">
        <v>93</v>
      </c>
      <c r="B44" s="255"/>
      <c r="C44" s="262" t="str">
        <f>ÚVOD!B43</f>
        <v>Bc. Jiří Bliml</v>
      </c>
      <c r="D44" s="262"/>
      <c r="E44" s="262"/>
      <c r="F44" s="49" t="s">
        <v>48</v>
      </c>
      <c r="G44" s="166">
        <f>ÚVOD!B44</f>
        <v>45588</v>
      </c>
      <c r="H44" s="49" t="s">
        <v>0</v>
      </c>
      <c r="I44" s="165"/>
    </row>
    <row r="45" spans="1:9" x14ac:dyDescent="0.2">
      <c r="A45" s="255" t="s">
        <v>12</v>
      </c>
      <c r="B45" s="255"/>
      <c r="C45" s="262" t="str">
        <f>ÚVOD!B51</f>
        <v>Bc. Jiří Bliml</v>
      </c>
      <c r="D45" s="262"/>
      <c r="E45" s="262"/>
      <c r="F45" s="49" t="s">
        <v>49</v>
      </c>
      <c r="G45" s="166">
        <f>ÚVOD!B52</f>
        <v>45588</v>
      </c>
      <c r="H45" s="49" t="s">
        <v>0</v>
      </c>
      <c r="I45" s="165"/>
    </row>
    <row r="46" spans="1:9" x14ac:dyDescent="0.2">
      <c r="A46" s="119"/>
      <c r="B46" s="119"/>
      <c r="C46" s="112"/>
      <c r="D46" s="112"/>
      <c r="E46" s="112"/>
      <c r="F46" s="119"/>
      <c r="G46" s="120"/>
      <c r="H46" s="118"/>
      <c r="I46" s="118"/>
    </row>
  </sheetData>
  <mergeCells count="50">
    <mergeCell ref="A20:G20"/>
    <mergeCell ref="A21:G22"/>
    <mergeCell ref="A45:B45"/>
    <mergeCell ref="B8:F8"/>
    <mergeCell ref="A39:A41"/>
    <mergeCell ref="A35:A38"/>
    <mergeCell ref="B34:H34"/>
    <mergeCell ref="H21:H22"/>
    <mergeCell ref="A26:A27"/>
    <mergeCell ref="B17:F17"/>
    <mergeCell ref="C39:H39"/>
    <mergeCell ref="A44:B44"/>
    <mergeCell ref="B42:H42"/>
    <mergeCell ref="C37:H37"/>
    <mergeCell ref="B35:B38"/>
    <mergeCell ref="A30:A32"/>
    <mergeCell ref="C38:H38"/>
    <mergeCell ref="B30:B32"/>
    <mergeCell ref="B39:B41"/>
    <mergeCell ref="B33:H33"/>
    <mergeCell ref="C30:H30"/>
    <mergeCell ref="C41:H41"/>
    <mergeCell ref="A1:I1"/>
    <mergeCell ref="B16:F16"/>
    <mergeCell ref="I5:I6"/>
    <mergeCell ref="H5:H6"/>
    <mergeCell ref="A5:A6"/>
    <mergeCell ref="C3:I3"/>
    <mergeCell ref="B7:F7"/>
    <mergeCell ref="B11:F11"/>
    <mergeCell ref="B10:F10"/>
    <mergeCell ref="B5:F6"/>
    <mergeCell ref="B9:E9"/>
    <mergeCell ref="G5:G6"/>
    <mergeCell ref="C45:E45"/>
    <mergeCell ref="C44:E44"/>
    <mergeCell ref="I21:I22"/>
    <mergeCell ref="C31:H31"/>
    <mergeCell ref="B12:F12"/>
    <mergeCell ref="B13:F13"/>
    <mergeCell ref="B14:F14"/>
    <mergeCell ref="B15:F15"/>
    <mergeCell ref="B26:I27"/>
    <mergeCell ref="B28:H28"/>
    <mergeCell ref="B18:F18"/>
    <mergeCell ref="C32:H32"/>
    <mergeCell ref="C40:H40"/>
    <mergeCell ref="B29:H29"/>
    <mergeCell ref="C36:H36"/>
    <mergeCell ref="C35:H35"/>
  </mergeCells>
  <phoneticPr fontId="0" type="noConversion"/>
  <pageMargins left="0.70866141732283472" right="0.70866141732283472" top="0.78740157480314965" bottom="0.78740157480314965" header="0.31496062992125984" footer="0.31496062992125984"/>
  <pageSetup paperSize="9" scale="9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02B5D0-5509-49CE-8D9F-F329BF2B885E}">
  <sheetPr>
    <tabColor rgb="FF92D050"/>
  </sheetPr>
  <dimension ref="A1:L44"/>
  <sheetViews>
    <sheetView workbookViewId="0">
      <selection activeCell="C26" sqref="C26"/>
    </sheetView>
  </sheetViews>
  <sheetFormatPr defaultRowHeight="12.75" x14ac:dyDescent="0.2"/>
  <cols>
    <col min="1" max="1" width="44" customWidth="1"/>
    <col min="2" max="2" width="17.7109375" customWidth="1"/>
    <col min="3" max="3" width="15.85546875" bestFit="1" customWidth="1"/>
    <col min="4" max="4" width="16.42578125" customWidth="1"/>
  </cols>
  <sheetData>
    <row r="1" spans="1:12" ht="18" x14ac:dyDescent="0.25">
      <c r="A1" s="124" t="s">
        <v>173</v>
      </c>
    </row>
    <row r="3" spans="1:12" ht="38.25" x14ac:dyDescent="0.2">
      <c r="B3" s="225" t="s">
        <v>176</v>
      </c>
      <c r="C3" s="249" t="s">
        <v>174</v>
      </c>
      <c r="D3" s="250" t="s">
        <v>184</v>
      </c>
    </row>
    <row r="4" spans="1:12" x14ac:dyDescent="0.2">
      <c r="A4" s="225" t="s">
        <v>177</v>
      </c>
      <c r="B4" s="248">
        <f>+B5+B6</f>
        <v>566827.59</v>
      </c>
      <c r="C4" s="248">
        <f>SUM(C5:C11)</f>
        <v>9273668</v>
      </c>
      <c r="D4" s="248">
        <f>SUM(D5:D11)</f>
        <v>3204183.91</v>
      </c>
      <c r="E4" s="225"/>
      <c r="F4" s="225"/>
      <c r="G4" s="225"/>
      <c r="H4" s="225"/>
      <c r="I4" s="225"/>
      <c r="J4" s="225"/>
      <c r="K4" s="225"/>
      <c r="L4" s="225"/>
    </row>
    <row r="5" spans="1:12" x14ac:dyDescent="0.2">
      <c r="A5" t="s">
        <v>175</v>
      </c>
      <c r="B5" s="247">
        <v>77392.490000000005</v>
      </c>
      <c r="C5" s="247"/>
      <c r="D5" s="247">
        <v>144683.91</v>
      </c>
      <c r="E5" s="247" t="s">
        <v>185</v>
      </c>
      <c r="F5" s="247"/>
      <c r="G5" s="247"/>
      <c r="H5" s="247"/>
      <c r="I5" s="247"/>
      <c r="J5" s="247"/>
    </row>
    <row r="6" spans="1:12" x14ac:dyDescent="0.2">
      <c r="A6" t="s">
        <v>178</v>
      </c>
      <c r="B6" s="247">
        <v>489435.1</v>
      </c>
      <c r="C6" s="247"/>
      <c r="D6" s="247"/>
      <c r="E6" s="247"/>
      <c r="F6" s="247"/>
      <c r="G6" s="247"/>
      <c r="H6" s="247"/>
      <c r="I6" s="247"/>
      <c r="J6" s="247"/>
    </row>
    <row r="7" spans="1:12" x14ac:dyDescent="0.2">
      <c r="A7" t="s">
        <v>179</v>
      </c>
      <c r="B7" s="247"/>
      <c r="C7" s="247">
        <v>2000000</v>
      </c>
      <c r="D7" s="247">
        <v>59500</v>
      </c>
      <c r="E7" s="247" t="s">
        <v>186</v>
      </c>
      <c r="F7" s="247"/>
      <c r="G7" s="247"/>
      <c r="H7" s="247"/>
      <c r="I7" s="247"/>
      <c r="J7" s="247"/>
    </row>
    <row r="8" spans="1:12" x14ac:dyDescent="0.2">
      <c r="A8" t="s">
        <v>180</v>
      </c>
      <c r="B8" s="247"/>
      <c r="C8" s="247">
        <v>400000</v>
      </c>
      <c r="D8" s="247"/>
      <c r="E8" s="247"/>
      <c r="F8" s="247"/>
      <c r="G8" s="247"/>
      <c r="H8" s="247"/>
      <c r="I8" s="247"/>
      <c r="J8" s="247"/>
    </row>
    <row r="9" spans="1:12" x14ac:dyDescent="0.2">
      <c r="A9" t="s">
        <v>181</v>
      </c>
      <c r="B9" s="247"/>
      <c r="C9" s="247">
        <v>3000000</v>
      </c>
      <c r="D9" s="247">
        <f>+C9</f>
        <v>3000000</v>
      </c>
      <c r="E9" s="247" t="s">
        <v>187</v>
      </c>
      <c r="F9" s="247"/>
      <c r="G9" s="247"/>
      <c r="H9" s="247"/>
      <c r="I9" s="247"/>
      <c r="J9" s="247"/>
    </row>
    <row r="10" spans="1:12" x14ac:dyDescent="0.2">
      <c r="A10" t="s">
        <v>182</v>
      </c>
      <c r="B10" s="247"/>
      <c r="C10" s="247">
        <v>407000</v>
      </c>
      <c r="D10" s="247"/>
      <c r="E10" s="247"/>
      <c r="F10" s="247"/>
      <c r="G10" s="247"/>
      <c r="H10" s="247"/>
      <c r="I10" s="247"/>
      <c r="J10" s="247"/>
    </row>
    <row r="11" spans="1:12" x14ac:dyDescent="0.2">
      <c r="A11" t="s">
        <v>183</v>
      </c>
      <c r="B11" s="247"/>
      <c r="C11" s="247">
        <v>3466668</v>
      </c>
      <c r="D11" s="247"/>
      <c r="E11" s="247"/>
      <c r="F11" s="247"/>
      <c r="G11" s="247"/>
      <c r="H11" s="247"/>
      <c r="I11" s="247"/>
      <c r="J11" s="247"/>
    </row>
    <row r="12" spans="1:12" x14ac:dyDescent="0.2">
      <c r="B12" s="247"/>
      <c r="C12" s="247"/>
      <c r="D12" s="247"/>
      <c r="E12" s="247"/>
      <c r="F12" s="247"/>
      <c r="G12" s="247"/>
      <c r="H12" s="247"/>
      <c r="I12" s="247"/>
      <c r="J12" s="247"/>
    </row>
    <row r="13" spans="1:12" x14ac:dyDescent="0.2">
      <c r="B13" s="247"/>
      <c r="C13" s="247"/>
      <c r="D13" s="247"/>
      <c r="E13" s="247"/>
      <c r="F13" s="247"/>
      <c r="G13" s="247"/>
      <c r="H13" s="247"/>
      <c r="I13" s="247"/>
      <c r="J13" s="247"/>
    </row>
    <row r="14" spans="1:12" x14ac:dyDescent="0.2">
      <c r="B14" s="247"/>
      <c r="C14" s="247"/>
      <c r="D14" s="247"/>
      <c r="E14" s="247"/>
      <c r="F14" s="247"/>
      <c r="G14" s="247"/>
      <c r="H14" s="247"/>
      <c r="I14" s="247"/>
      <c r="J14" s="247"/>
    </row>
    <row r="15" spans="1:12" x14ac:dyDescent="0.2">
      <c r="B15" s="247"/>
      <c r="C15" s="247"/>
      <c r="D15" s="247"/>
      <c r="E15" s="247"/>
      <c r="F15" s="247"/>
      <c r="G15" s="247"/>
      <c r="H15" s="247"/>
      <c r="I15" s="247"/>
      <c r="J15" s="247"/>
    </row>
    <row r="16" spans="1:12" x14ac:dyDescent="0.2">
      <c r="B16" s="247"/>
      <c r="C16" s="247"/>
      <c r="D16" s="247"/>
      <c r="E16" s="247"/>
      <c r="F16" s="247"/>
      <c r="G16" s="247"/>
      <c r="H16" s="247"/>
      <c r="I16" s="247"/>
      <c r="J16" s="247"/>
    </row>
    <row r="17" spans="2:10" x14ac:dyDescent="0.2">
      <c r="B17" s="247"/>
      <c r="C17" s="247"/>
      <c r="D17" s="247"/>
      <c r="E17" s="247"/>
      <c r="F17" s="247"/>
      <c r="G17" s="247"/>
      <c r="H17" s="247"/>
      <c r="I17" s="247"/>
      <c r="J17" s="247"/>
    </row>
    <row r="18" spans="2:10" x14ac:dyDescent="0.2">
      <c r="B18" s="247"/>
      <c r="C18" s="247"/>
      <c r="D18" s="247"/>
      <c r="E18" s="247"/>
      <c r="F18" s="247"/>
      <c r="G18" s="247"/>
      <c r="H18" s="247"/>
      <c r="I18" s="247"/>
      <c r="J18" s="247"/>
    </row>
    <row r="19" spans="2:10" x14ac:dyDescent="0.2">
      <c r="B19" s="247"/>
      <c r="C19" s="247"/>
      <c r="D19" s="247"/>
      <c r="E19" s="247"/>
      <c r="F19" s="247"/>
      <c r="G19" s="247"/>
      <c r="H19" s="247"/>
      <c r="I19" s="247"/>
      <c r="J19" s="247"/>
    </row>
    <row r="20" spans="2:10" x14ac:dyDescent="0.2">
      <c r="B20" s="247"/>
      <c r="C20" s="247"/>
      <c r="D20" s="247"/>
      <c r="E20" s="247"/>
      <c r="F20" s="247"/>
      <c r="G20" s="247"/>
      <c r="H20" s="247"/>
      <c r="I20" s="247"/>
      <c r="J20" s="247"/>
    </row>
    <row r="21" spans="2:10" x14ac:dyDescent="0.2">
      <c r="B21" s="247"/>
      <c r="C21" s="247"/>
      <c r="D21" s="247"/>
      <c r="E21" s="247"/>
      <c r="F21" s="247"/>
      <c r="G21" s="247"/>
      <c r="H21" s="247"/>
      <c r="I21" s="247"/>
      <c r="J21" s="247"/>
    </row>
    <row r="22" spans="2:10" x14ac:dyDescent="0.2">
      <c r="B22" s="247"/>
      <c r="C22" s="247"/>
      <c r="D22" s="247"/>
      <c r="E22" s="247"/>
      <c r="F22" s="247"/>
      <c r="G22" s="247"/>
      <c r="H22" s="247"/>
      <c r="I22" s="247"/>
      <c r="J22" s="247"/>
    </row>
    <row r="23" spans="2:10" x14ac:dyDescent="0.2">
      <c r="B23" s="247"/>
      <c r="C23" s="247"/>
      <c r="D23" s="247"/>
      <c r="E23" s="247"/>
      <c r="F23" s="247"/>
      <c r="G23" s="247"/>
      <c r="H23" s="247"/>
      <c r="I23" s="247"/>
      <c r="J23" s="247"/>
    </row>
    <row r="24" spans="2:10" x14ac:dyDescent="0.2">
      <c r="B24" s="247"/>
      <c r="C24" s="247"/>
      <c r="D24" s="247"/>
      <c r="E24" s="247"/>
      <c r="F24" s="247"/>
      <c r="G24" s="247"/>
      <c r="H24" s="247"/>
      <c r="I24" s="247"/>
      <c r="J24" s="247"/>
    </row>
    <row r="25" spans="2:10" x14ac:dyDescent="0.2">
      <c r="B25" s="247"/>
      <c r="C25" s="247"/>
      <c r="D25" s="247"/>
      <c r="E25" s="247"/>
      <c r="F25" s="247"/>
      <c r="G25" s="247"/>
      <c r="H25" s="247"/>
      <c r="I25" s="247"/>
      <c r="J25" s="247"/>
    </row>
    <row r="26" spans="2:10" x14ac:dyDescent="0.2">
      <c r="B26" s="247"/>
      <c r="C26" s="247"/>
      <c r="D26" s="247"/>
      <c r="E26" s="247"/>
      <c r="F26" s="247"/>
      <c r="G26" s="247"/>
      <c r="H26" s="247"/>
      <c r="I26" s="247"/>
      <c r="J26" s="247"/>
    </row>
    <row r="27" spans="2:10" x14ac:dyDescent="0.2">
      <c r="B27" s="247"/>
      <c r="C27" s="247"/>
      <c r="D27" s="247"/>
      <c r="E27" s="247"/>
      <c r="F27" s="247"/>
      <c r="G27" s="247"/>
      <c r="H27" s="247"/>
      <c r="I27" s="247"/>
      <c r="J27" s="247"/>
    </row>
    <row r="28" spans="2:10" x14ac:dyDescent="0.2">
      <c r="B28" s="247"/>
      <c r="C28" s="247"/>
      <c r="D28" s="247"/>
      <c r="E28" s="247"/>
      <c r="F28" s="247"/>
      <c r="G28" s="247"/>
      <c r="H28" s="247"/>
      <c r="I28" s="247"/>
      <c r="J28" s="247"/>
    </row>
    <row r="29" spans="2:10" x14ac:dyDescent="0.2">
      <c r="B29" s="247"/>
      <c r="C29" s="247"/>
      <c r="D29" s="247"/>
      <c r="E29" s="247"/>
      <c r="F29" s="247"/>
      <c r="G29" s="247"/>
      <c r="H29" s="247"/>
      <c r="I29" s="247"/>
      <c r="J29" s="247"/>
    </row>
    <row r="30" spans="2:10" x14ac:dyDescent="0.2">
      <c r="B30" s="247"/>
      <c r="C30" s="247"/>
      <c r="D30" s="247"/>
      <c r="E30" s="247"/>
      <c r="F30" s="247"/>
      <c r="G30" s="247"/>
      <c r="H30" s="247"/>
      <c r="I30" s="247"/>
      <c r="J30" s="247"/>
    </row>
    <row r="31" spans="2:10" x14ac:dyDescent="0.2">
      <c r="B31" s="247"/>
      <c r="C31" s="247"/>
      <c r="D31" s="247"/>
      <c r="E31" s="247"/>
      <c r="F31" s="247"/>
      <c r="G31" s="247"/>
      <c r="H31" s="247"/>
      <c r="I31" s="247"/>
      <c r="J31" s="247"/>
    </row>
    <row r="32" spans="2:10" x14ac:dyDescent="0.2">
      <c r="B32" s="247"/>
      <c r="C32" s="247"/>
      <c r="D32" s="247"/>
      <c r="E32" s="247"/>
      <c r="F32" s="247"/>
      <c r="G32" s="247"/>
      <c r="H32" s="247"/>
      <c r="I32" s="247"/>
      <c r="J32" s="247"/>
    </row>
    <row r="33" spans="2:10" x14ac:dyDescent="0.2">
      <c r="B33" s="247"/>
      <c r="C33" s="247"/>
      <c r="D33" s="247"/>
      <c r="E33" s="247"/>
      <c r="F33" s="247"/>
      <c r="G33" s="247"/>
      <c r="H33" s="247"/>
      <c r="I33" s="247"/>
      <c r="J33" s="247"/>
    </row>
    <row r="34" spans="2:10" x14ac:dyDescent="0.2">
      <c r="B34" s="247"/>
      <c r="C34" s="247"/>
      <c r="D34" s="247"/>
      <c r="E34" s="247"/>
      <c r="F34" s="247"/>
      <c r="G34" s="247"/>
      <c r="H34" s="247"/>
      <c r="I34" s="247"/>
      <c r="J34" s="247"/>
    </row>
    <row r="35" spans="2:10" x14ac:dyDescent="0.2">
      <c r="B35" s="247"/>
      <c r="C35" s="247"/>
      <c r="D35" s="247"/>
      <c r="E35" s="247"/>
      <c r="F35" s="247"/>
      <c r="G35" s="247"/>
      <c r="H35" s="247"/>
      <c r="I35" s="247"/>
      <c r="J35" s="247"/>
    </row>
    <row r="36" spans="2:10" x14ac:dyDescent="0.2">
      <c r="B36" s="247"/>
      <c r="C36" s="247"/>
      <c r="D36" s="247"/>
      <c r="E36" s="247"/>
      <c r="F36" s="247"/>
      <c r="G36" s="247"/>
      <c r="H36" s="247"/>
      <c r="I36" s="247"/>
      <c r="J36" s="247"/>
    </row>
    <row r="37" spans="2:10" x14ac:dyDescent="0.2">
      <c r="B37" s="247"/>
      <c r="C37" s="247"/>
      <c r="D37" s="247"/>
      <c r="E37" s="247"/>
      <c r="F37" s="247"/>
      <c r="G37" s="247"/>
      <c r="H37" s="247"/>
      <c r="I37" s="247"/>
      <c r="J37" s="247"/>
    </row>
    <row r="38" spans="2:10" x14ac:dyDescent="0.2">
      <c r="B38" s="247"/>
      <c r="C38" s="247"/>
      <c r="D38" s="247"/>
      <c r="E38" s="247"/>
      <c r="F38" s="247"/>
      <c r="G38" s="247"/>
      <c r="H38" s="247"/>
      <c r="I38" s="247"/>
      <c r="J38" s="247"/>
    </row>
    <row r="39" spans="2:10" x14ac:dyDescent="0.2">
      <c r="B39" s="247"/>
      <c r="C39" s="247"/>
      <c r="D39" s="247"/>
      <c r="E39" s="247"/>
      <c r="F39" s="247"/>
      <c r="G39" s="247"/>
      <c r="H39" s="247"/>
      <c r="I39" s="247"/>
      <c r="J39" s="247"/>
    </row>
    <row r="40" spans="2:10" x14ac:dyDescent="0.2">
      <c r="B40" s="247"/>
      <c r="C40" s="247"/>
      <c r="D40" s="247"/>
      <c r="E40" s="247"/>
      <c r="F40" s="247"/>
      <c r="G40" s="247"/>
      <c r="H40" s="247"/>
      <c r="I40" s="247"/>
      <c r="J40" s="247"/>
    </row>
    <row r="41" spans="2:10" x14ac:dyDescent="0.2">
      <c r="B41" s="247"/>
      <c r="C41" s="247"/>
      <c r="D41" s="247"/>
      <c r="E41" s="247"/>
      <c r="F41" s="247"/>
      <c r="G41" s="247"/>
      <c r="H41" s="247"/>
      <c r="I41" s="247"/>
      <c r="J41" s="247"/>
    </row>
    <row r="42" spans="2:10" x14ac:dyDescent="0.2">
      <c r="B42" s="247"/>
      <c r="C42" s="247"/>
      <c r="D42" s="247"/>
      <c r="E42" s="247"/>
      <c r="F42" s="247"/>
      <c r="G42" s="247"/>
      <c r="H42" s="247"/>
      <c r="I42" s="247"/>
      <c r="J42" s="247"/>
    </row>
    <row r="43" spans="2:10" x14ac:dyDescent="0.2">
      <c r="B43" s="247"/>
      <c r="C43" s="247"/>
      <c r="D43" s="247"/>
      <c r="E43" s="247"/>
      <c r="F43" s="247"/>
      <c r="G43" s="247"/>
      <c r="H43" s="247"/>
      <c r="I43" s="247"/>
      <c r="J43" s="247"/>
    </row>
    <row r="44" spans="2:10" x14ac:dyDescent="0.2">
      <c r="B44" s="247"/>
      <c r="C44" s="247"/>
      <c r="D44" s="247"/>
      <c r="E44" s="247"/>
      <c r="F44" s="247"/>
      <c r="G44" s="247"/>
      <c r="H44" s="247"/>
      <c r="I44" s="247"/>
      <c r="J44" s="247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7</vt:i4>
      </vt:variant>
      <vt:variant>
        <vt:lpstr>Pojmenované oblasti</vt:lpstr>
      </vt:variant>
      <vt:variant>
        <vt:i4>1</vt:i4>
      </vt:variant>
    </vt:vector>
  </HeadingPairs>
  <TitlesOfParts>
    <vt:vector size="8" baseType="lpstr">
      <vt:lpstr>ÚVOD</vt:lpstr>
      <vt:lpstr>1-Položkový rozpočet</vt:lpstr>
      <vt:lpstr>2A-plán oprav a investic - PO</vt:lpstr>
      <vt:lpstr>2B-plán oprav a investic - SML</vt:lpstr>
      <vt:lpstr>3-Odpisový plán</vt:lpstr>
      <vt:lpstr>4-Prac.a mzdy,fondy,</vt:lpstr>
      <vt:lpstr>Komentář IF</vt:lpstr>
      <vt:lpstr>'2A-plán oprav a investic - PO'!Oblast_tisku</vt:lpstr>
    </vt:vector>
  </TitlesOfParts>
  <Company>Infinity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cernikova.monika@magistrat.liberec.cz</dc:creator>
  <cp:lastModifiedBy>Jana Kučerová</cp:lastModifiedBy>
  <cp:lastPrinted>2024-11-01T11:48:06Z</cp:lastPrinted>
  <dcterms:created xsi:type="dcterms:W3CDTF">2003-02-27T11:28:02Z</dcterms:created>
  <dcterms:modified xsi:type="dcterms:W3CDTF">2024-11-15T11:11:19Z</dcterms:modified>
</cp:coreProperties>
</file>